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hanna/Downloads/"/>
    </mc:Choice>
  </mc:AlternateContent>
  <bookViews>
    <workbookView xWindow="80" yWindow="460" windowWidth="25520" windowHeight="14600" tabRatio="500"/>
  </bookViews>
  <sheets>
    <sheet name="About this file" sheetId="16" r:id="rId1"/>
    <sheet name="Summary Pie Charts" sheetId="15" r:id="rId2"/>
    <sheet name="City Calculations" sheetId="14" r:id="rId3"/>
    <sheet name="County Calculations" sheetId="17" r:id="rId4"/>
    <sheet name="State Calculations" sheetId="9" r:id="rId5"/>
    <sheet name="US CO2eq Emissions" sheetId="18" r:id="rId6"/>
  </sheets>
  <externalReferences>
    <externalReference r:id="rId7"/>
  </externalReferenc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6" i="17" l="1"/>
  <c r="D14" i="17"/>
  <c r="E16" i="18"/>
  <c r="C31" i="18"/>
  <c r="C30" i="18"/>
  <c r="F7" i="18"/>
  <c r="F9" i="18"/>
  <c r="C33" i="18"/>
  <c r="D33" i="18"/>
  <c r="E9" i="18"/>
  <c r="C32" i="18"/>
  <c r="D32" i="18"/>
  <c r="D31" i="18"/>
  <c r="F24" i="18"/>
  <c r="E24" i="18"/>
  <c r="F23" i="18"/>
  <c r="E23" i="18"/>
  <c r="F22" i="18"/>
  <c r="E22" i="18"/>
  <c r="F21" i="18"/>
  <c r="E21" i="18"/>
  <c r="F20" i="18"/>
  <c r="E20" i="18"/>
  <c r="F19" i="18"/>
  <c r="E19" i="18"/>
  <c r="F18" i="18"/>
  <c r="E18" i="18"/>
  <c r="F17" i="18"/>
  <c r="E17" i="18"/>
  <c r="F16" i="18"/>
  <c r="F15" i="18"/>
  <c r="E15" i="18"/>
  <c r="F14" i="18"/>
  <c r="E14" i="18"/>
  <c r="F13" i="18"/>
  <c r="E13" i="18"/>
  <c r="F12" i="18"/>
  <c r="E12" i="18"/>
  <c r="F11" i="18"/>
  <c r="E11" i="18"/>
  <c r="F10" i="18"/>
  <c r="E10" i="18"/>
  <c r="F8" i="18"/>
  <c r="E8" i="18"/>
  <c r="E7" i="18"/>
  <c r="B19" i="17"/>
  <c r="B20" i="17"/>
  <c r="E7" i="15"/>
  <c r="B7" i="15"/>
  <c r="D169" i="14"/>
  <c r="D170" i="14"/>
  <c r="E165" i="14"/>
  <c r="D6" i="17"/>
  <c r="J57" i="9"/>
  <c r="H57" i="9"/>
  <c r="I54" i="9"/>
  <c r="J54" i="9"/>
  <c r="G54" i="9"/>
  <c r="H54" i="9"/>
  <c r="D137" i="14"/>
  <c r="E166" i="14"/>
  <c r="E5" i="15"/>
  <c r="E6" i="15"/>
  <c r="E8" i="15"/>
  <c r="E9" i="15"/>
  <c r="B5" i="15"/>
  <c r="B6" i="15"/>
  <c r="B8" i="15"/>
  <c r="B9" i="15"/>
</calcChain>
</file>

<file path=xl/sharedStrings.xml><?xml version="1.0" encoding="utf-8"?>
<sst xmlns="http://schemas.openxmlformats.org/spreadsheetml/2006/main" count="625" uniqueCount="314">
  <si>
    <t>AK</t>
  </si>
  <si>
    <t>https://medium.com/@ClimateMayors/climate-mayors-commit-to-adopt-honor-and-uphold-paris-climate-agreement-goals-ba566e260097</t>
  </si>
  <si>
    <t>AZ</t>
  </si>
  <si>
    <t>City</t>
  </si>
  <si>
    <t>State</t>
  </si>
  <si>
    <t>Anchorage</t>
  </si>
  <si>
    <t>Fayetteville</t>
  </si>
  <si>
    <t>AR</t>
  </si>
  <si>
    <t>Tempe</t>
  </si>
  <si>
    <t>Carmel</t>
  </si>
  <si>
    <t>IN</t>
  </si>
  <si>
    <t>Birmingham</t>
  </si>
  <si>
    <t>AL</t>
  </si>
  <si>
    <t>Little Rock</t>
  </si>
  <si>
    <t>Macon-Bibb County</t>
  </si>
  <si>
    <t>GA</t>
  </si>
  <si>
    <t>FL</t>
  </si>
  <si>
    <t>Phoenix</t>
  </si>
  <si>
    <t>Flagstaff</t>
  </si>
  <si>
    <t>Tuscon</t>
  </si>
  <si>
    <t>Kissimmee</t>
  </si>
  <si>
    <t>Miramar</t>
  </si>
  <si>
    <t>South Miami</t>
  </si>
  <si>
    <t>Iowa City</t>
  </si>
  <si>
    <t>IA</t>
  </si>
  <si>
    <t>Fairfield</t>
  </si>
  <si>
    <t>West Lafayette</t>
  </si>
  <si>
    <t>South Bend</t>
  </si>
  <si>
    <t>Louisville</t>
  </si>
  <si>
    <t>KY</t>
  </si>
  <si>
    <t>Missoula</t>
  </si>
  <si>
    <t>MT</t>
  </si>
  <si>
    <t>North Bay Village</t>
  </si>
  <si>
    <t>Pompano Beach</t>
  </si>
  <si>
    <t>Bexley</t>
  </si>
  <si>
    <t>OH</t>
  </si>
  <si>
    <t>Weston</t>
  </si>
  <si>
    <t>Columbus</t>
  </si>
  <si>
    <t>Clarkston</t>
  </si>
  <si>
    <t>Greenville</t>
  </si>
  <si>
    <t>SC</t>
  </si>
  <si>
    <t>University City</t>
  </si>
  <si>
    <t>MO</t>
  </si>
  <si>
    <t>Franklin</t>
  </si>
  <si>
    <t>NC</t>
  </si>
  <si>
    <t>Highlands</t>
  </si>
  <si>
    <t>Pittsboro</t>
  </si>
  <si>
    <t>Glendale</t>
  </si>
  <si>
    <t>WI</t>
  </si>
  <si>
    <t>La Crosse</t>
  </si>
  <si>
    <t>Toledo</t>
  </si>
  <si>
    <t>Jackson </t>
  </si>
  <si>
    <t>WY</t>
  </si>
  <si>
    <t>Cleveland</t>
  </si>
  <si>
    <t>Allentown</t>
  </si>
  <si>
    <t>PA</t>
  </si>
  <si>
    <t>Washington</t>
  </si>
  <si>
    <t>DC</t>
  </si>
  <si>
    <t>Gambier</t>
  </si>
  <si>
    <t>Apalachicola</t>
  </si>
  <si>
    <t>Delray Beach</t>
  </si>
  <si>
    <t>Millcreek</t>
  </si>
  <si>
    <t>UT</t>
  </si>
  <si>
    <t>Lauderhill</t>
  </si>
  <si>
    <t>Fort Lauderdale</t>
  </si>
  <si>
    <t>Bethlehem</t>
  </si>
  <si>
    <t>Miami Beach</t>
  </si>
  <si>
    <t>Hallandale Beach</t>
  </si>
  <si>
    <t>Lancaster</t>
  </si>
  <si>
    <t>Orlando</t>
  </si>
  <si>
    <t>Hollywood</t>
  </si>
  <si>
    <t>Milford</t>
  </si>
  <si>
    <t>St Petersberg</t>
  </si>
  <si>
    <t>Miami</t>
  </si>
  <si>
    <t>Swarthmore</t>
  </si>
  <si>
    <t>St Petersburg</t>
  </si>
  <si>
    <t>West Palm Beach</t>
  </si>
  <si>
    <t>Sunrise</t>
  </si>
  <si>
    <t>San Marcos</t>
  </si>
  <si>
    <t>TX</t>
  </si>
  <si>
    <t>Atlanta</t>
  </si>
  <si>
    <t>Surfside</t>
  </si>
  <si>
    <t>Dubuque</t>
  </si>
  <si>
    <t>Tampa</t>
  </si>
  <si>
    <t>Bloomington</t>
  </si>
  <si>
    <t>Gary</t>
  </si>
  <si>
    <t>New Orleans</t>
  </si>
  <si>
    <t>LA</t>
  </si>
  <si>
    <t>Fort Wayne</t>
  </si>
  <si>
    <t>Kansas City</t>
  </si>
  <si>
    <t>St Louis</t>
  </si>
  <si>
    <t>Asheville</t>
  </si>
  <si>
    <t>Charlotte</t>
  </si>
  <si>
    <t>Durham</t>
  </si>
  <si>
    <t>Winston Salem</t>
  </si>
  <si>
    <t>Reno</t>
  </si>
  <si>
    <t>NV</t>
  </si>
  <si>
    <t>St Peters</t>
  </si>
  <si>
    <t>West Wendover</t>
  </si>
  <si>
    <t>Bozeman</t>
  </si>
  <si>
    <t>New York</t>
  </si>
  <si>
    <t>Carrboro</t>
  </si>
  <si>
    <t>Greensboro</t>
  </si>
  <si>
    <t>Hillsborough</t>
  </si>
  <si>
    <t>Raleigh</t>
  </si>
  <si>
    <t>Philadelphia</t>
  </si>
  <si>
    <t>Downington</t>
  </si>
  <si>
    <t>Pittsburgh</t>
  </si>
  <si>
    <t>Columbia</t>
  </si>
  <si>
    <t>Knoxville</t>
  </si>
  <si>
    <t>TN</t>
  </si>
  <si>
    <t>Houston</t>
  </si>
  <si>
    <t>Austin</t>
  </si>
  <si>
    <t>Smithville</t>
  </si>
  <si>
    <t>Park City</t>
  </si>
  <si>
    <t>Salt Lake City</t>
  </si>
  <si>
    <t>Milwaukee</t>
  </si>
  <si>
    <t>Ambler</t>
  </si>
  <si>
    <t>Downingtown</t>
  </si>
  <si>
    <t>Mount Pocono</t>
  </si>
  <si>
    <t>Anderson</t>
  </si>
  <si>
    <t>Charleston</t>
  </si>
  <si>
    <t>Chattanooga</t>
  </si>
  <si>
    <t>Nashville</t>
  </si>
  <si>
    <t>Dallas</t>
  </si>
  <si>
    <t>Bayfield</t>
  </si>
  <si>
    <t>Madison</t>
  </si>
  <si>
    <t>Middleton</t>
  </si>
  <si>
    <t>Monona</t>
  </si>
  <si>
    <t>% of Emissions</t>
  </si>
  <si>
    <t>Cincinnati</t>
  </si>
  <si>
    <t>Oberlin</t>
  </si>
  <si>
    <t>Delaware</t>
  </si>
  <si>
    <t>Easton</t>
  </si>
  <si>
    <t>Indianapolis</t>
  </si>
  <si>
    <t>Maplewood</t>
  </si>
  <si>
    <t>Laredo</t>
  </si>
  <si>
    <t>http://under2mou.org/</t>
  </si>
  <si>
    <t>State Population in 2016</t>
  </si>
  <si>
    <t>Share of State Population</t>
  </si>
  <si>
    <t>Alabama</t>
  </si>
  <si>
    <t>Colorado</t>
  </si>
  <si>
    <t>https://www.c2es.org/us-states-regions/policy-maps/emissions-targets</t>
  </si>
  <si>
    <t>Michigan</t>
  </si>
  <si>
    <t>Alaska</t>
  </si>
  <si>
    <t>Arizona</t>
  </si>
  <si>
    <t>Maryland</t>
  </si>
  <si>
    <t>Arkansas</t>
  </si>
  <si>
    <t>California</t>
  </si>
  <si>
    <t>Connecticut</t>
  </si>
  <si>
    <t>District of Columbia</t>
  </si>
  <si>
    <t>Florida</t>
  </si>
  <si>
    <t>Georgia</t>
  </si>
  <si>
    <t>Hawaii</t>
  </si>
  <si>
    <t>Idaho</t>
  </si>
  <si>
    <t>Illinois</t>
  </si>
  <si>
    <t>Indiana</t>
  </si>
  <si>
    <t>Iowa</t>
  </si>
  <si>
    <t>Kansas</t>
  </si>
  <si>
    <t>Kentucky</t>
  </si>
  <si>
    <t>Louisiana</t>
  </si>
  <si>
    <t>Maine</t>
  </si>
  <si>
    <t>Massachusetts</t>
  </si>
  <si>
    <t>Minnesota</t>
  </si>
  <si>
    <t>Mississippi</t>
  </si>
  <si>
    <t>Missouri</t>
  </si>
  <si>
    <t>Montana</t>
  </si>
  <si>
    <t>Nebraska</t>
  </si>
  <si>
    <t>Nevada</t>
  </si>
  <si>
    <t>New Hampshire</t>
  </si>
  <si>
    <t>https://www.census.gov/quickfacts/chart/PST045216/5363000,5010675,4459000,4148650,00</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</si>
  <si>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</si>
  <si>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</si>
  <si>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</si>
  <si>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</si>
  <si>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</si>
  <si>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</si>
  <si>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</si>
  <si>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</si>
  <si>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</si>
  <si>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</si>
  <si>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</si>
  <si>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</si>
  <si>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</si>
  <si>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</si>
  <si>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</si>
  <si>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</si>
  <si>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</si>
  <si>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http://governor.wa.gov/news-media/inslee-new-york-governor-cuomo-and-california-governor-brown-announce-formation-united</t>
  </si>
  <si>
    <t>Wisconsin</t>
  </si>
  <si>
    <t>Wyoming</t>
  </si>
  <si>
    <t>Puerto Rico</t>
  </si>
  <si>
    <t>Total</t>
  </si>
  <si>
    <t>https://www.eia.gov/state/rankings/#series/226</t>
  </si>
  <si>
    <t>https://www.census.gov/data/tables/2016/demo/popest/state-total.html</t>
  </si>
  <si>
    <t>Climate Mayors</t>
  </si>
  <si>
    <t>Tallahassee</t>
  </si>
  <si>
    <t>Chapel Hill</t>
  </si>
  <si>
    <t>Still In</t>
  </si>
  <si>
    <t>Beaufort</t>
  </si>
  <si>
    <t>http://wearestillin.com/</t>
  </si>
  <si>
    <t>% of Population</t>
  </si>
  <si>
    <t>esawin@climateinteractive.org</t>
  </si>
  <si>
    <t>802-436-1129</t>
  </si>
  <si>
    <t>The US Climate Alliance</t>
  </si>
  <si>
    <t>The Climate Mayors</t>
  </si>
  <si>
    <t>We Are Still In</t>
  </si>
  <si>
    <t>The Under2 MOU</t>
  </si>
  <si>
    <t>Credit: Climate Interactive</t>
  </si>
  <si>
    <t>www.ClimateInteractive.org</t>
  </si>
  <si>
    <t>Prepared by Dr. Elizabeth Sawin, Co-Director, Climate Interactive</t>
  </si>
  <si>
    <t>US Climate Alliance and/or Under 2 MOU states</t>
  </si>
  <si>
    <t>States with independent emissions-reduction goals</t>
  </si>
  <si>
    <t>Cities and counties outside of covered states</t>
  </si>
  <si>
    <t>Not covered</t>
  </si>
  <si>
    <t>Sources and notes:</t>
  </si>
  <si>
    <t>States</t>
  </si>
  <si>
    <t>(1) What percent of US residents live in a state, county, or city that has aligned with the goals of the Paris Climate Agreement?</t>
  </si>
  <si>
    <t>(2) What percent of US greenhouse gas emissions are produced by cities, counties, and states that have aligned with the goals of the Paris Climate Agreement?</t>
  </si>
  <si>
    <t>Counties</t>
  </si>
  <si>
    <t>Cities</t>
  </si>
  <si>
    <t>Douglas County</t>
  </si>
  <si>
    <t>Lawrence</t>
  </si>
  <si>
    <t>KS</t>
  </si>
  <si>
    <t>Johnson County</t>
  </si>
  <si>
    <t>Dallas County</t>
  </si>
  <si>
    <t>Lucas County</t>
  </si>
  <si>
    <t>Population</t>
  </si>
  <si>
    <t>Athens</t>
  </si>
  <si>
    <t>Coconut Creek</t>
  </si>
  <si>
    <t>North Miami</t>
  </si>
  <si>
    <t>State College</t>
  </si>
  <si>
    <t>Independent</t>
  </si>
  <si>
    <t>Boise</t>
  </si>
  <si>
    <t>ID</t>
  </si>
  <si>
    <t>Chicago</t>
  </si>
  <si>
    <t>IL</t>
  </si>
  <si>
    <t>Elgin</t>
  </si>
  <si>
    <t>Evanston</t>
  </si>
  <si>
    <t>Highland Park</t>
  </si>
  <si>
    <t>Savanna</t>
  </si>
  <si>
    <t>Urbana</t>
  </si>
  <si>
    <t>Normal</t>
  </si>
  <si>
    <t>Champaign</t>
  </si>
  <si>
    <t>Skokie</t>
  </si>
  <si>
    <t>Lewes</t>
  </si>
  <si>
    <t>DE</t>
  </si>
  <si>
    <t>Gulfport</t>
  </si>
  <si>
    <t>Coral Gables</t>
  </si>
  <si>
    <t>Whitefish</t>
  </si>
  <si>
    <t>Amesville</t>
  </si>
  <si>
    <t>Sarasota</t>
  </si>
  <si>
    <t>Bellevue</t>
  </si>
  <si>
    <t>Kenosha</t>
  </si>
  <si>
    <t>Source for per capita emissions: http://coolclimate.berkeley.edu/calculator</t>
  </si>
  <si>
    <t>Share of  Total CO2 Emissions in 2014 (EIA)</t>
  </si>
  <si>
    <t>Population (2016)</t>
  </si>
  <si>
    <t>Per Capita Emissions (tons CO2 per year)</t>
  </si>
  <si>
    <t>Emissions</t>
  </si>
  <si>
    <t>Share of Emissions for States in USCA and/or Under2 MOU</t>
  </si>
  <si>
    <t>Share of Population in USCA and/or Under2 MOU States</t>
  </si>
  <si>
    <t>Total share of emissions for all states with climate pledges</t>
  </si>
  <si>
    <t>Total share of population for all states with climate pledges</t>
  </si>
  <si>
    <t>In USCA and/or Under 2 MOU? (yes=1)</t>
  </si>
  <si>
    <t>States With Own Climate Commitment (yes=1)</t>
  </si>
  <si>
    <t>Share of Emissions for States with Own Climate Commitment</t>
  </si>
  <si>
    <t>Share of Population in States with Own Climate Commitment</t>
  </si>
  <si>
    <t>County Seat</t>
  </si>
  <si>
    <t>Total county population</t>
  </si>
  <si>
    <t>US Population</t>
  </si>
  <si>
    <t>% of population in counties</t>
  </si>
  <si>
    <t>County Name</t>
  </si>
  <si>
    <t>% of emissions in counties</t>
  </si>
  <si>
    <t>Because counties aren't only urban and because overall percentage is small, we didn't use a correction factor; instead assumed % of emisssions = % of population</t>
  </si>
  <si>
    <t>USCA/Still In Cities</t>
  </si>
  <si>
    <t>Total USCA/Still In cities population</t>
  </si>
  <si>
    <t>County population minus USCA/Still In cities</t>
  </si>
  <si>
    <t>Climate Pact</t>
  </si>
  <si>
    <t>Total cities population</t>
  </si>
  <si>
    <t>Correction factor method: Calculate the average per capita emissions of a random sample of the cities in our list (alphabetically sorted by city) and compare to national per-capita emissions average.</t>
  </si>
  <si>
    <t>US average per-capita emissions</t>
  </si>
  <si>
    <t>Sampled cities average per-capita emissions</t>
  </si>
  <si>
    <t>Per-capita emissions correction factor</t>
  </si>
  <si>
    <t>% of population in cities</t>
  </si>
  <si>
    <t>US population in 2016</t>
  </si>
  <si>
    <t>% of emissions in cities</t>
  </si>
  <si>
    <t>Note: Boise is the only citiy in the 100 largest US cities that is not already covered by a state pledge or the two cities compacts expressing Paris goals independently.</t>
  </si>
  <si>
    <t>To avoid double counting, we excluded USCA/We Are Still In cities that are part of the above counties.</t>
  </si>
  <si>
    <t>City dwellers typically have lower per-capita carbon emissions than urban and suburban residents. So rather than calculating emissions by multiplying the population of the above cities with the average US per-capita emissions, we calculated a correction factor to account for lower per-capita emissions in cities.</t>
  </si>
  <si>
    <t>The anlaysis includes the contributions of signatories to:</t>
  </si>
  <si>
    <t>States and cities that have adopted quantified emissions-reduction goals that are at least 85% as strong as the US Paris Agreement pledge</t>
  </si>
  <si>
    <t>There is no data on cities with fewer than 5000 residents in the US Census database. For these smaller cities we relied on Wikipedia.</t>
  </si>
  <si>
    <t>There are 3 states (AZ, IL and FL) that are on the C2ES list of states with a quantified emissions reduction target, but these targets didn't meet our criteria for being aligned with the Paris Agreement (states that have official greenhouse gas reduction targets that are at least 85% as strong as the US Paris pledge.)</t>
  </si>
  <si>
    <r>
      <t xml:space="preserve">We include the states, cities, and counties that were aligned with the various climate agreements as of </t>
    </r>
    <r>
      <rPr>
        <b/>
        <sz val="11"/>
        <color rgb="FF000000"/>
        <rFont val="Calibri"/>
        <scheme val="minor"/>
      </rPr>
      <t>June 23, 2017</t>
    </r>
    <r>
      <rPr>
        <sz val="11"/>
        <color rgb="FF000000"/>
        <rFont val="Calibri"/>
        <scheme val="minor"/>
      </rPr>
      <t>.</t>
    </r>
  </si>
  <si>
    <r>
      <t>US CO</t>
    </r>
    <r>
      <rPr>
        <b/>
        <vertAlign val="subscript"/>
        <sz val="11"/>
        <color theme="1"/>
        <rFont val="Calibri"/>
        <family val="2"/>
        <scheme val="minor"/>
      </rPr>
      <t>2</t>
    </r>
    <r>
      <rPr>
        <b/>
        <sz val="11"/>
        <color theme="1"/>
        <rFont val="Calibri"/>
        <scheme val="minor"/>
      </rPr>
      <t xml:space="preserve"> Equivalent Emissions (GtonsCO</t>
    </r>
    <r>
      <rPr>
        <b/>
        <vertAlign val="subscript"/>
        <sz val="11"/>
        <color theme="1"/>
        <rFont val="Calibri"/>
        <family val="2"/>
        <scheme val="minor"/>
      </rPr>
      <t>2</t>
    </r>
    <r>
      <rPr>
        <b/>
        <sz val="11"/>
        <color theme="1"/>
        <rFont val="Calibri"/>
        <scheme val="minor"/>
      </rPr>
      <t>e/year)</t>
    </r>
  </si>
  <si>
    <t>Historic</t>
  </si>
  <si>
    <t>Gtons CO2e/yr</t>
  </si>
  <si>
    <t>Abatement in 2025</t>
  </si>
  <si>
    <t>% of Gap closed</t>
  </si>
  <si>
    <t>Aligned Group No Leakage</t>
  </si>
  <si>
    <t>Aligned Group Low Leakage</t>
  </si>
  <si>
    <t>Aligned Group High Leakage</t>
  </si>
  <si>
    <t>This analysis looks at three questions:</t>
  </si>
  <si>
    <t>(3) If these subnational entities are successful, how much would they contribute toward achieving the US Paris Agreement climate target?</t>
  </si>
  <si>
    <t>Full US Paris pledge</t>
  </si>
  <si>
    <t>Reference (Business as Usual)</t>
  </si>
  <si>
    <t>Aligned Cities &amp; States, No Leakage</t>
  </si>
  <si>
    <t>US CO2eq</t>
  </si>
  <si>
    <t>Leakage estimates come from https://globalchange.mit.edu/publication/15885</t>
  </si>
  <si>
    <t>With Potential Leakage</t>
  </si>
  <si>
    <t>Leakage Rate of 9%</t>
  </si>
  <si>
    <t>Closing the emissions gap between business as usual and the full US Paris Pledge:</t>
  </si>
  <si>
    <t>Leakage Rate of 45%</t>
  </si>
  <si>
    <t>US Paris Agreement Pledge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</si>
</sst>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x14ac:knownFonts="1">
    <font>
      <sz val="10"/>
      <color rgb="FF000000"/>
      <name val="Arial"/>
    </font>
    <font>
      <sz val="12"/>
      <color theme="1"/>
      <name val="Calibri"/>
      <family val="2"/>
      <scheme val="minor"/>
    </font>
    <font>
      <sz val="12"/>
      <color theme="1"/>
      <name val="Calibri"/>
      <family val="2"/>
      <scheme val="minor"/>
    </font>
    <font>
      <sz val="10"/>
      <color rgb="FF000000"/>
      <name val="Arial"/>
    </font>
    <font>
      <u/>
      <sz val="10"/>
      <color theme="10"/>
      <name val="Arial"/>
    </font>
    <font>
      <u/>
      <sz val="10"/>
      <color theme="11"/>
      <name val="Arial"/>
    </font>
    <font>
      <sz val="11"/>
      <color theme="1"/>
      <name val="Calibri"/>
      <family val="2"/>
      <scheme val="minor"/>
    </font>
    <font>
      <sz val="13"/>
      <color theme="1"/>
      <name val="Calibri"/>
      <scheme val="minor"/>
    </font>
    <font>
      <sz val="10"/>
      <name val="Calibri"/>
      <scheme val="minor"/>
    </font>
    <font>
      <sz val="10"/>
      <color rgb="FF000000"/>
      <name val="Calibri"/>
      <scheme val="minor"/>
    </font>
    <font>
      <u/>
      <sz val="10"/>
      <color rgb="FF0000FF"/>
      <name val="Calibri"/>
      <scheme val="minor"/>
    </font>
    <font>
      <sz val="11"/>
      <color rgb="FF000000"/>
      <name val="Calibri"/>
      <scheme val="minor"/>
    </font>
    <font>
      <b/>
      <sz val="11"/>
      <color theme="1"/>
      <name val="Calibri"/>
      <scheme val="minor"/>
    </font>
    <font>
      <sz val="11"/>
      <color rgb="FF222222"/>
      <name val="Calibri"/>
      <family val="2"/>
      <scheme val="minor"/>
    </font>
    <font>
      <i/>
      <sz val="11"/>
      <color theme="1"/>
      <name val="Calibri"/>
      <scheme val="minor"/>
    </font>
    <font>
      <u/>
      <sz val="11"/>
      <color theme="10"/>
      <name val="Calibri"/>
      <scheme val="minor"/>
    </font>
    <font>
      <i/>
      <sz val="11"/>
      <color rgb="FF000000"/>
      <name val="Calibri"/>
      <scheme val="minor"/>
    </font>
    <font>
      <b/>
      <sz val="11"/>
      <color rgb="FF000000"/>
      <name val="Calibri"/>
      <scheme val="minor"/>
    </font>
    <font>
      <u/>
      <sz val="11"/>
      <color rgb="FF0000FF"/>
      <name val="Calibri"/>
      <scheme val="minor"/>
    </font>
    <font>
      <b/>
      <vertAlign val="subscript"/>
      <sz val="11"/>
      <color theme="1"/>
      <name val="Calibri"/>
      <family val="2"/>
      <scheme val="minor"/>
    </font>
    <font>
      <b/>
      <sz val="11"/>
      <color rgb="FFFF0000"/>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rgb="FFFFF2CC"/>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0">
    <xf numFmtId="0" fontId="0" fillId="0" borderId="0"/>
    <xf numFmtId="9"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9" fontId="6" fillId="0" borderId="0" applyFont="0" applyFill="0" applyBorder="0" applyAlignment="0" applyProtection="0"/>
    <xf numFmtId="0" fontId="6" fillId="0" borderId="0"/>
    <xf numFmtId="9" fontId="1" fillId="0" borderId="0" applyFont="0" applyFill="0" applyBorder="0" applyAlignment="0" applyProtection="0"/>
  </cellStyleXfs>
  <cellXfs count="97">
    <xf numFmtId="0" fontId="0" fillId="0" borderId="0" xfId="0" applyFont="1" applyAlignment="1"/>
    <xf numFmtId="0" fontId="8" fillId="0" borderId="0" xfId="0" applyFont="1" applyFill="1" applyAlignment="1">
      <alignment vertical="center" wrapText="1"/>
    </xf>
    <xf numFmtId="0" fontId="8" fillId="0" borderId="0" xfId="0" applyFont="1" applyAlignment="1">
      <alignment vertical="center" wrapText="1"/>
    </xf>
    <xf numFmtId="0" fontId="9" fillId="0" borderId="0" xfId="0" applyFont="1" applyAlignment="1">
      <alignment wrapText="1"/>
    </xf>
    <xf numFmtId="0" fontId="7" fillId="0" borderId="0" xfId="0" applyFont="1"/>
    <xf numFmtId="0" fontId="9" fillId="0" borderId="0" xfId="0" applyFont="1" applyFill="1" applyAlignment="1"/>
    <xf numFmtId="0" fontId="9" fillId="0" borderId="0" xfId="0" applyFont="1" applyAlignment="1"/>
    <xf numFmtId="0" fontId="8" fillId="0" borderId="0" xfId="0" applyFont="1" applyFill="1"/>
    <xf numFmtId="0" fontId="10" fillId="0" borderId="0" xfId="0" applyFont="1" applyAlignment="1"/>
    <xf numFmtId="0" fontId="11" fillId="0" borderId="0" xfId="0" applyFont="1" applyAlignment="1">
      <alignment wrapText="1"/>
    </xf>
    <xf numFmtId="0" fontId="6" fillId="0" borderId="0" xfId="0" applyFont="1" applyAlignment="1">
      <alignment wrapText="1"/>
    </xf>
    <xf numFmtId="0" fontId="6" fillId="0" borderId="0" xfId="0" applyFont="1"/>
    <xf numFmtId="0" fontId="11" fillId="0" borderId="0" xfId="0" applyFont="1"/>
    <xf numFmtId="3" fontId="11" fillId="0" borderId="0" xfId="0" applyNumberFormat="1" applyFont="1"/>
    <xf numFmtId="0" fontId="12" fillId="0" borderId="0" xfId="0" applyFont="1"/>
    <xf numFmtId="3" fontId="12" fillId="0" borderId="0" xfId="0" applyNumberFormat="1" applyFont="1"/>
    <xf numFmtId="10" fontId="12" fillId="0" borderId="0" xfId="0" applyNumberFormat="1" applyFont="1"/>
    <xf numFmtId="0" fontId="11" fillId="0" borderId="1" xfId="0" applyFont="1" applyBorder="1" applyAlignment="1">
      <alignment wrapText="1"/>
    </xf>
    <xf numFmtId="10" fontId="6" fillId="0" borderId="2" xfId="0" applyNumberFormat="1" applyFont="1" applyBorder="1"/>
    <xf numFmtId="0" fontId="11" fillId="0" borderId="2" xfId="0" applyFont="1" applyBorder="1" applyAlignment="1">
      <alignment wrapText="1"/>
    </xf>
    <xf numFmtId="10" fontId="6" fillId="0" borderId="3" xfId="0" applyNumberFormat="1" applyFont="1" applyBorder="1"/>
    <xf numFmtId="10" fontId="12" fillId="4" borderId="0" xfId="0" applyNumberFormat="1" applyFont="1" applyFill="1"/>
    <xf numFmtId="0" fontId="6" fillId="0" borderId="0" xfId="6" applyFont="1"/>
    <xf numFmtId="3" fontId="6" fillId="0" borderId="0" xfId="6" applyNumberFormat="1" applyFont="1"/>
    <xf numFmtId="0" fontId="6" fillId="0" borderId="0" xfId="6" applyFont="1" applyAlignment="1">
      <alignment wrapText="1"/>
    </xf>
    <xf numFmtId="0" fontId="11" fillId="0" borderId="0" xfId="0" applyFont="1" applyAlignment="1"/>
    <xf numFmtId="0" fontId="11" fillId="0" borderId="0" xfId="6" applyFont="1"/>
    <xf numFmtId="3" fontId="13" fillId="0" borderId="0" xfId="6" applyNumberFormat="1" applyFont="1"/>
    <xf numFmtId="3" fontId="11" fillId="0" borderId="0" xfId="6" applyNumberFormat="1" applyFont="1"/>
    <xf numFmtId="0" fontId="12" fillId="0" borderId="0" xfId="6" applyFont="1"/>
    <xf numFmtId="0" fontId="6" fillId="0" borderId="0" xfId="6" applyFont="1" applyAlignment="1"/>
    <xf numFmtId="164" fontId="6" fillId="0" borderId="0" xfId="3" applyNumberFormat="1" applyFont="1"/>
    <xf numFmtId="0" fontId="14" fillId="0" borderId="0" xfId="6" applyFont="1"/>
    <xf numFmtId="10" fontId="12" fillId="4" borderId="0" xfId="6" applyNumberFormat="1" applyFont="1" applyFill="1"/>
    <xf numFmtId="0" fontId="6" fillId="0" borderId="0" xfId="6" applyFont="1" applyFill="1"/>
    <xf numFmtId="3" fontId="6" fillId="0" borderId="0" xfId="6" applyNumberFormat="1" applyFont="1" applyFill="1"/>
    <xf numFmtId="0" fontId="12" fillId="4" borderId="0" xfId="6" applyFont="1" applyFill="1"/>
    <xf numFmtId="0" fontId="14" fillId="0" borderId="0" xfId="6" applyFont="1" applyAlignment="1"/>
    <xf numFmtId="0" fontId="12" fillId="4" borderId="0" xfId="0" applyFont="1" applyFill="1" applyAlignment="1">
      <alignment wrapText="1"/>
    </xf>
    <xf numFmtId="164" fontId="11" fillId="0" borderId="0" xfId="3" applyNumberFormat="1" applyFont="1"/>
    <xf numFmtId="164" fontId="13" fillId="0" borderId="0" xfId="3" applyNumberFormat="1" applyFont="1"/>
    <xf numFmtId="164" fontId="12" fillId="0" borderId="0" xfId="3" applyNumberFormat="1" applyFont="1"/>
    <xf numFmtId="0" fontId="15" fillId="0" borderId="0" xfId="2" applyFont="1" applyAlignment="1">
      <alignment wrapText="1"/>
    </xf>
    <xf numFmtId="0" fontId="14" fillId="0" borderId="0" xfId="0" applyFont="1"/>
    <xf numFmtId="0" fontId="16" fillId="0" borderId="0" xfId="0" applyFont="1" applyAlignment="1"/>
    <xf numFmtId="0" fontId="14" fillId="0" borderId="0" xfId="0" applyFont="1" applyAlignment="1"/>
    <xf numFmtId="0" fontId="6" fillId="0" borderId="0" xfId="0" applyFont="1" applyFill="1" applyBorder="1" applyAlignment="1"/>
    <xf numFmtId="10" fontId="11" fillId="0" borderId="0" xfId="0" applyNumberFormat="1" applyFont="1" applyFill="1" applyBorder="1"/>
    <xf numFmtId="10" fontId="12" fillId="4" borderId="0" xfId="0" applyNumberFormat="1" applyFont="1" applyFill="1" applyBorder="1"/>
    <xf numFmtId="0" fontId="12" fillId="4" borderId="0" xfId="0" applyFont="1" applyFill="1" applyBorder="1" applyAlignment="1"/>
    <xf numFmtId="0" fontId="11" fillId="0" borderId="0" xfId="0" applyFont="1" applyFill="1" applyBorder="1"/>
    <xf numFmtId="0" fontId="6" fillId="0" borderId="0" xfId="0" applyFont="1" applyFill="1" applyBorder="1"/>
    <xf numFmtId="0" fontId="12" fillId="0" borderId="0" xfId="0" applyFont="1" applyFill="1" applyBorder="1" applyAlignment="1"/>
    <xf numFmtId="0" fontId="17" fillId="0" borderId="0" xfId="0" applyFont="1"/>
    <xf numFmtId="0" fontId="17" fillId="4" borderId="0" xfId="0" applyFont="1" applyFill="1"/>
    <xf numFmtId="10" fontId="17" fillId="4" borderId="0" xfId="0" applyNumberFormat="1" applyFont="1" applyFill="1"/>
    <xf numFmtId="3" fontId="12" fillId="0" borderId="0" xfId="0" applyNumberFormat="1" applyFont="1" applyFill="1" applyBorder="1"/>
    <xf numFmtId="0" fontId="11" fillId="0" borderId="0" xfId="0" applyFont="1" applyAlignment="1">
      <alignment horizontal="center"/>
    </xf>
    <xf numFmtId="0" fontId="11" fillId="0" borderId="0" xfId="0" applyFont="1" applyFill="1" applyBorder="1" applyAlignment="1">
      <alignment wrapText="1"/>
    </xf>
    <xf numFmtId="10" fontId="11" fillId="0" borderId="0" xfId="0" applyNumberFormat="1" applyFont="1" applyBorder="1" applyAlignment="1"/>
    <xf numFmtId="0" fontId="11" fillId="0" borderId="0" xfId="0" applyFont="1" applyBorder="1" applyAlignment="1"/>
    <xf numFmtId="10" fontId="11" fillId="0" borderId="0" xfId="1" applyNumberFormat="1" applyFont="1" applyAlignment="1"/>
    <xf numFmtId="0" fontId="11" fillId="0" borderId="0" xfId="0" applyFont="1" applyBorder="1" applyAlignment="1">
      <alignment wrapText="1"/>
    </xf>
    <xf numFmtId="10" fontId="11" fillId="0" borderId="0" xfId="0" applyNumberFormat="1" applyFont="1" applyAlignment="1"/>
    <xf numFmtId="0" fontId="11" fillId="0" borderId="0" xfId="0" applyFont="1" applyAlignment="1">
      <alignment horizontal="left" vertical="center" wrapText="1"/>
    </xf>
    <xf numFmtId="15" fontId="11" fillId="0" borderId="0" xfId="0" applyNumberFormat="1" applyFont="1" applyAlignment="1">
      <alignment horizontal="left"/>
    </xf>
    <xf numFmtId="0" fontId="15" fillId="0" borderId="0" xfId="2" applyFont="1" applyAlignment="1"/>
    <xf numFmtId="0" fontId="15" fillId="0" borderId="0" xfId="2" applyFont="1" applyAlignment="1">
      <alignment vertical="center"/>
    </xf>
    <xf numFmtId="0" fontId="11" fillId="0" borderId="0" xfId="0" applyFont="1" applyAlignment="1">
      <alignment vertical="center"/>
    </xf>
    <xf numFmtId="0" fontId="18" fillId="0" borderId="0" xfId="0" applyFont="1" applyAlignment="1">
      <alignment wrapText="1"/>
    </xf>
    <xf numFmtId="0" fontId="18" fillId="2" borderId="0" xfId="0" applyFont="1" applyFill="1" applyAlignment="1">
      <alignment wrapText="1"/>
    </xf>
    <xf numFmtId="0" fontId="11" fillId="3" borderId="0" xfId="0" applyFont="1" applyFill="1" applyAlignment="1"/>
    <xf numFmtId="0" fontId="17" fillId="0" borderId="0" xfId="0" applyFont="1" applyAlignment="1">
      <alignment horizontal="center" wrapText="1"/>
    </xf>
    <xf numFmtId="0" fontId="17" fillId="0" borderId="0" xfId="0" applyFont="1" applyAlignment="1">
      <alignment horizontal="center"/>
    </xf>
    <xf numFmtId="0" fontId="6" fillId="0" borderId="0" xfId="8"/>
    <xf numFmtId="0" fontId="12" fillId="0" borderId="4" xfId="8" applyFont="1" applyBorder="1" applyAlignment="1">
      <alignment horizontal="center"/>
    </xf>
    <xf numFmtId="0" fontId="12" fillId="0" borderId="0" xfId="8" applyFont="1" applyBorder="1" applyAlignment="1">
      <alignment horizontal="center"/>
    </xf>
    <xf numFmtId="0" fontId="12" fillId="0" borderId="0" xfId="8" applyFont="1" applyBorder="1" applyAlignment="1">
      <alignment horizontal="center"/>
    </xf>
    <xf numFmtId="0" fontId="12" fillId="0" borderId="0" xfId="8" applyFont="1" applyBorder="1" applyAlignment="1"/>
    <xf numFmtId="0" fontId="12" fillId="0" borderId="0" xfId="8" applyFont="1" applyAlignment="1">
      <alignment horizontal="center" wrapText="1"/>
    </xf>
    <xf numFmtId="9" fontId="12" fillId="0" borderId="0" xfId="7" applyFont="1" applyBorder="1" applyAlignment="1">
      <alignment horizontal="center"/>
    </xf>
    <xf numFmtId="0" fontId="6" fillId="0" borderId="0" xfId="8" applyProtection="1">
      <protection locked="0"/>
    </xf>
    <xf numFmtId="2" fontId="6" fillId="0" borderId="0" xfId="8" applyNumberFormat="1" applyAlignment="1" applyProtection="1">
      <alignment horizontal="center"/>
      <protection locked="0"/>
    </xf>
    <xf numFmtId="2" fontId="6" fillId="0" borderId="0" xfId="8" applyNumberFormat="1" applyAlignment="1">
      <alignment horizontal="center"/>
    </xf>
    <xf numFmtId="0" fontId="20" fillId="0" borderId="0" xfId="8" applyFont="1"/>
    <xf numFmtId="0" fontId="6" fillId="0" borderId="0" xfId="8" applyAlignment="1">
      <alignment wrapText="1"/>
    </xf>
    <xf numFmtId="2" fontId="6" fillId="0" borderId="0" xfId="8" applyNumberFormat="1"/>
    <xf numFmtId="9" fontId="6" fillId="0" borderId="0" xfId="9" applyFont="1"/>
    <xf numFmtId="2" fontId="6" fillId="0" borderId="0" xfId="9" applyNumberFormat="1" applyFont="1"/>
    <xf numFmtId="0" fontId="6" fillId="0" borderId="0" xfId="8" applyBorder="1"/>
    <xf numFmtId="0" fontId="12" fillId="0" borderId="0" xfId="8" applyFont="1" applyBorder="1" applyAlignment="1">
      <alignment horizontal="center" wrapText="1"/>
    </xf>
    <xf numFmtId="0" fontId="6" fillId="0" borderId="0" xfId="8" applyBorder="1" applyProtection="1">
      <protection locked="0"/>
    </xf>
    <xf numFmtId="2" fontId="6" fillId="0" borderId="0" xfId="8" applyNumberFormat="1" applyBorder="1" applyAlignment="1" applyProtection="1">
      <alignment horizontal="center"/>
      <protection locked="0"/>
    </xf>
    <xf numFmtId="2" fontId="6" fillId="0" borderId="0" xfId="8" applyNumberFormat="1" applyBorder="1" applyAlignment="1">
      <alignment horizontal="center"/>
    </xf>
    <xf numFmtId="0" fontId="12" fillId="0" borderId="0" xfId="8" applyFont="1"/>
    <xf numFmtId="9" fontId="21" fillId="0" borderId="0" xfId="7" applyFont="1" applyBorder="1" applyAlignment="1">
      <alignment horizontal="center"/>
    </xf>
    <xf numFmtId="0" fontId="12" fillId="0" borderId="0" xfId="8" applyFont="1" applyAlignment="1">
      <alignment horizontal="center"/>
    </xf>
  </cellXfs>
  <cellStyles count="10">
    <cellStyle name="Comma" xfId="3" builtinId="3"/>
    <cellStyle name="Followed Hyperlink" xfId="4" builtinId="9" hidden="1"/>
    <cellStyle name="Followed Hyperlink" xfId="5" builtinId="9" hidden="1"/>
    <cellStyle name="Hyperlink" xfId="2" builtinId="8"/>
    <cellStyle name="Normal" xfId="0" builtinId="0"/>
    <cellStyle name="Normal 2" xfId="6"/>
    <cellStyle name="Normal 2 2" xfId="8"/>
    <cellStyle name="Percent" xfId="1" builtinId="5"/>
    <cellStyle name="Percent 2" xfId="7"/>
    <cellStyle name="Percent 3" xfId="9"/>
  </cellStyles>
  <dxfs count="0"/>
  <tableStyles count="0" defaultTableStyle="TableStyleMedium9" defaultPivotStyle="PivotStyleMedium7"/>
  <colors>
    <mruColors>
      <color rgb="FF4E8F00"/>
      <color rgb="FF941100"/>
      <color rgb="FF945200"/>
      <color rgb="FFFFD5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 Id="rId3"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 Id="rId3"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 Id="rId3"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of Population</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tx>
            <c:strRef>
              <c:f>'Summary Pie Charts'!$B$4</c:f>
              <c:strCache>
                <c:ptCount val="1"/>
                <c:pt idx="0">
                  <c:v>% of Population</c:v>
                </c:pt>
              </c:strCache>
            </c:strRef>
          </c:tx>
          <c:spPr>
            <a:effectLst/>
          </c:spPr>
          <c:dPt>
            <c:idx val="0"/>
            <c:bubble3D val="0"/>
            <c:spPr>
              <a:solidFill>
                <a:schemeClr val="accent6"/>
              </a:solidFill>
              <a:ln>
                <a:noFill/>
              </a:ln>
              <a:effectLst/>
            </c:spPr>
          </c:dPt>
          <c:dPt>
            <c:idx val="1"/>
            <c:bubble3D val="0"/>
            <c:spPr>
              <a:solidFill>
                <a:schemeClr val="accent5"/>
              </a:solidFill>
              <a:ln>
                <a:noFill/>
              </a:ln>
              <a:effectLst/>
            </c:spPr>
          </c:dPt>
          <c:dPt>
            <c:idx val="2"/>
            <c:bubble3D val="0"/>
            <c:spPr>
              <a:solidFill>
                <a:schemeClr val="accent4"/>
              </a:solidFill>
              <a:ln>
                <a:noFill/>
              </a:ln>
              <a:effectLst/>
            </c:spPr>
          </c:dPt>
          <c:dPt>
            <c:idx val="3"/>
            <c:bubble3D val="0"/>
            <c:spPr>
              <a:solidFill>
                <a:schemeClr val="bg2"/>
              </a:solidFill>
              <a:ln>
                <a:noFill/>
              </a:ln>
              <a:effectLst/>
            </c:spPr>
          </c:dPt>
          <c:dLbls>
            <c:spPr>
              <a:pattFill prst="pct75">
                <a:fgClr>
                  <a:schemeClr val="dk1">
                    <a:lumMod val="75000"/>
                    <a:lumOff val="25000"/>
                  </a:schemeClr>
                </a:fgClr>
                <a:bgClr>
                  <a:schemeClr val="dk1">
                    <a:lumMod val="65000"/>
                    <a:lumOff val="35000"/>
                  </a:schemeClr>
                </a:bgClr>
              </a:patt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'Summary Pie Charts'!$A$5:$A$8</c:f>
              <c:strCache>
                <c:ptCount val="4"/>
                <c:pt idx="0">
                  <c:v>US Climate Alliance and/or Under 2 MOU states</c:v>
                </c:pt>
                <c:pt idx="1">
                  <c:v>States with independent emissions-reduction goals</c:v>
                </c:pt>
                <c:pt idx="2">
                  <c:v>Cities and counties outside of covered states</c:v>
                </c:pt>
                <c:pt idx="3">
                  <c:v>Not covered</c:v>
                </c:pt>
              </c:strCache>
            </c:strRef>
          </c:cat>
          <c:val>
            <c:numRef>
              <c:f>'Summary Pie Charts'!$B$5:$B$8</c:f>
              <c:numCache>
                <c:formatCode>0.00%</c:formatCode>
                <c:ptCount val="4"/>
                <c:pt idx="0">
                  <c:v>0.313</c:v>
                </c:pt>
                <c:pt idx="1">
                  <c:v>0.102</c:v>
                </c:pt>
                <c:pt idx="2">
                  <c:v>0.0936577464204715</c:v>
                </c:pt>
                <c:pt idx="3">
                  <c:v>0.491342253579528</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of Emissions</a:t>
            </a:r>
          </a:p>
        </c:rich>
      </c:tx>
      <c:layout>
        <c:manualLayout>
          <c:xMode val="edge"/>
          <c:yMode val="edge"/>
          <c:x val="0.330933365790632"/>
          <c:y val="0.0353697749196141"/>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1"/>
          <c:order val="0"/>
          <c:tx>
            <c:strRef>
              <c:f>'Summary Pie Charts'!$E$4</c:f>
              <c:strCache>
                <c:ptCount val="1"/>
                <c:pt idx="0">
                  <c:v>% of Emissions</c:v>
                </c:pt>
              </c:strCache>
            </c:strRef>
          </c:tx>
          <c:spPr>
            <a:effectLst/>
          </c:spPr>
          <c:dPt>
            <c:idx val="0"/>
            <c:bubble3D val="0"/>
            <c:spPr>
              <a:solidFill>
                <a:schemeClr val="accent6"/>
              </a:solidFill>
              <a:ln>
                <a:noFill/>
              </a:ln>
              <a:effectLst/>
            </c:spPr>
          </c:dPt>
          <c:dPt>
            <c:idx val="1"/>
            <c:bubble3D val="0"/>
            <c:spPr>
              <a:solidFill>
                <a:schemeClr val="accent5"/>
              </a:solidFill>
              <a:ln>
                <a:noFill/>
              </a:ln>
              <a:effectLst/>
            </c:spPr>
          </c:dPt>
          <c:dPt>
            <c:idx val="2"/>
            <c:bubble3D val="0"/>
            <c:spPr>
              <a:solidFill>
                <a:schemeClr val="accent4"/>
              </a:solidFill>
              <a:ln>
                <a:noFill/>
              </a:ln>
              <a:effectLst/>
            </c:spPr>
          </c:dPt>
          <c:dPt>
            <c:idx val="3"/>
            <c:bubble3D val="0"/>
            <c:spPr>
              <a:solidFill>
                <a:schemeClr val="bg2"/>
              </a:solidFill>
              <a:ln>
                <a:noFill/>
              </a:ln>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'Summary Pie Charts'!$D$5:$D$8</c:f>
              <c:strCache>
                <c:ptCount val="4"/>
                <c:pt idx="0">
                  <c:v>US Climate Alliance and/or Under 2 MOU states</c:v>
                </c:pt>
                <c:pt idx="1">
                  <c:v>States with independent emissions-reduction goals</c:v>
                </c:pt>
                <c:pt idx="2">
                  <c:v>Cities and counties outside of covered states</c:v>
                </c:pt>
                <c:pt idx="3">
                  <c:v>Not covered</c:v>
                </c:pt>
              </c:strCache>
            </c:strRef>
          </c:cat>
          <c:val>
            <c:numRef>
              <c:f>'Summary Pie Charts'!$E$5:$E$8</c:f>
              <c:numCache>
                <c:formatCode>0.00%</c:formatCode>
                <c:ptCount val="4"/>
                <c:pt idx="0">
                  <c:v>0.182541150355</c:v>
                </c:pt>
                <c:pt idx="1">
                  <c:v>0.092102829664</c:v>
                </c:pt>
                <c:pt idx="2">
                  <c:v>0.0887724161709165</c:v>
                </c:pt>
                <c:pt idx="3">
                  <c:v>0.636583603810083</c:v>
                </c:pt>
              </c:numCache>
            </c:numRef>
          </c:val>
        </c:ser>
        <c:ser>
          <c:idx val="0"/>
          <c:order val="1"/>
          <c:tx>
            <c:strRef>
              <c:f>'Summary Pie Charts'!$E$4</c:f>
              <c:strCache>
                <c:ptCount val="1"/>
                <c:pt idx="0">
                  <c:v>% of Emissions</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Pt>
            <c:idx val="3"/>
            <c:bubble3D val="0"/>
            <c:spPr>
              <a:solidFill>
                <a:schemeClr val="accent6">
                  <a:lumMod val="6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Pie Charts'!$D$5:$D$8</c:f>
              <c:strCache>
                <c:ptCount val="4"/>
                <c:pt idx="0">
                  <c:v>US Climate Alliance and/or Under 2 MOU states</c:v>
                </c:pt>
                <c:pt idx="1">
                  <c:v>States with independent emissions-reduction goals</c:v>
                </c:pt>
                <c:pt idx="2">
                  <c:v>Cities and counties outside of covered states</c:v>
                </c:pt>
                <c:pt idx="3">
                  <c:v>Not covered</c:v>
                </c:pt>
              </c:strCache>
            </c:strRef>
          </c:cat>
          <c:val>
            <c:numRef>
              <c:f>'Summary Pie Charts'!$E$5:$E$8</c:f>
              <c:numCache>
                <c:formatCode>0.00%</c:formatCode>
                <c:ptCount val="4"/>
                <c:pt idx="0">
                  <c:v>0.182541150355</c:v>
                </c:pt>
                <c:pt idx="1">
                  <c:v>0.092102829664</c:v>
                </c:pt>
                <c:pt idx="2">
                  <c:v>0.0887724161709165</c:v>
                </c:pt>
                <c:pt idx="3">
                  <c:v>0.636583603810083</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654051308103"/>
          <c:y val="0.0355191256830601"/>
          <c:w val="0.818776056218779"/>
          <c:h val="0.684225721784777"/>
        </c:manualLayout>
      </c:layout>
      <c:scatterChart>
        <c:scatterStyle val="lineMarker"/>
        <c:varyColors val="0"/>
        <c:ser>
          <c:idx val="0"/>
          <c:order val="0"/>
          <c:tx>
            <c:strRef>
              <c:f>'US CO2eq Emissions'!$B$3</c:f>
              <c:strCache>
                <c:ptCount val="1"/>
                <c:pt idx="0">
                  <c:v>Reference (Business as Usual)</c:v>
                </c:pt>
              </c:strCache>
            </c:strRef>
          </c:tx>
          <c:spPr>
            <a:ln w="57150" cap="rnd">
              <a:solidFill>
                <a:srgbClr val="0070C0"/>
              </a:solidFill>
              <a:round/>
            </a:ln>
            <a:effectLst/>
          </c:spPr>
          <c:marker>
            <c:symbol val="none"/>
          </c:marker>
          <c:dPt>
            <c:idx val="4"/>
            <c:marker>
              <c:symbol val="none"/>
            </c:marker>
            <c:bubble3D val="0"/>
            <c:spPr>
              <a:ln w="38100" cap="rnd">
                <a:solidFill>
                  <a:srgbClr val="0070C0"/>
                </a:solidFill>
                <a:round/>
              </a:ln>
              <a:effectLst/>
            </c:spPr>
          </c:dPt>
          <c:dPt>
            <c:idx val="5"/>
            <c:marker>
              <c:symbol val="none"/>
            </c:marker>
            <c:bubble3D val="0"/>
            <c:spPr>
              <a:ln w="38100" cap="rnd">
                <a:solidFill>
                  <a:srgbClr val="0070C0"/>
                </a:solidFill>
                <a:round/>
              </a:ln>
              <a:effectLst/>
            </c:spPr>
          </c:dPt>
          <c:xVal>
            <c:numRef>
              <c:f>'US CO2eq Emissions'!$A$4:$A$9</c:f>
              <c:numCache>
                <c:formatCode>General</c:formatCode>
                <c:ptCount val="6"/>
                <c:pt idx="0">
                  <c:v>2000.0</c:v>
                </c:pt>
                <c:pt idx="1">
                  <c:v>2005.0</c:v>
                </c:pt>
                <c:pt idx="2">
                  <c:v>2010.0</c:v>
                </c:pt>
                <c:pt idx="3">
                  <c:v>2015.0</c:v>
                </c:pt>
                <c:pt idx="4">
                  <c:v>2020.0</c:v>
                </c:pt>
                <c:pt idx="5">
                  <c:v>2025.0</c:v>
                </c:pt>
              </c:numCache>
            </c:numRef>
          </c:xVal>
          <c:yVal>
            <c:numRef>
              <c:f>'US CO2eq Emissions'!$B$4:$B$9</c:f>
              <c:numCache>
                <c:formatCode>0.00</c:formatCode>
                <c:ptCount val="6"/>
                <c:pt idx="3">
                  <c:v>6.458877563476562</c:v>
                </c:pt>
                <c:pt idx="4">
                  <c:v>6.590116500854492</c:v>
                </c:pt>
                <c:pt idx="5">
                  <c:v>6.74149990081787</c:v>
                </c:pt>
              </c:numCache>
            </c:numRef>
          </c:yVal>
          <c:smooth val="0"/>
        </c:ser>
        <c:ser>
          <c:idx val="1"/>
          <c:order val="1"/>
          <c:tx>
            <c:strRef>
              <c:f>'US CO2eq Emissions'!$C$3</c:f>
              <c:strCache>
                <c:ptCount val="1"/>
                <c:pt idx="0">
                  <c:v>US Paris Agreement Pledge</c:v>
                </c:pt>
              </c:strCache>
            </c:strRef>
          </c:tx>
          <c:spPr>
            <a:ln w="38100" cap="rnd">
              <a:solidFill>
                <a:srgbClr val="00B050"/>
              </a:solidFill>
              <a:round/>
            </a:ln>
            <a:effectLst/>
          </c:spPr>
          <c:marker>
            <c:symbol val="none"/>
          </c:marker>
          <c:xVal>
            <c:numRef>
              <c:f>'US CO2eq Emissions'!$A$4:$A$9</c:f>
              <c:numCache>
                <c:formatCode>General</c:formatCode>
                <c:ptCount val="6"/>
                <c:pt idx="0">
                  <c:v>2000.0</c:v>
                </c:pt>
                <c:pt idx="1">
                  <c:v>2005.0</c:v>
                </c:pt>
                <c:pt idx="2">
                  <c:v>2010.0</c:v>
                </c:pt>
                <c:pt idx="3">
                  <c:v>2015.0</c:v>
                </c:pt>
                <c:pt idx="4">
                  <c:v>2020.0</c:v>
                </c:pt>
                <c:pt idx="5">
                  <c:v>2025.0</c:v>
                </c:pt>
              </c:numCache>
            </c:numRef>
          </c:xVal>
          <c:yVal>
            <c:numRef>
              <c:f>'US CO2eq Emissions'!$C$4:$C$9</c:f>
              <c:numCache>
                <c:formatCode>0.00</c:formatCode>
                <c:ptCount val="6"/>
                <c:pt idx="3">
                  <c:v>6.458877563476562</c:v>
                </c:pt>
                <c:pt idx="4">
                  <c:v>6.003654479980469</c:v>
                </c:pt>
                <c:pt idx="5">
                  <c:v>5.254485607147217</c:v>
                </c:pt>
              </c:numCache>
            </c:numRef>
          </c:yVal>
          <c:smooth val="0"/>
        </c:ser>
        <c:ser>
          <c:idx val="2"/>
          <c:order val="2"/>
          <c:tx>
            <c:strRef>
              <c:f>'US CO2eq Emissions'!$D$3</c:f>
              <c:strCache>
                <c:ptCount val="1"/>
                <c:pt idx="0">
                  <c:v>Aligned Cities &amp; States, No Leakage</c:v>
                </c:pt>
              </c:strCache>
            </c:strRef>
          </c:tx>
          <c:spPr>
            <a:ln w="38100" cap="rnd">
              <a:solidFill>
                <a:srgbClr val="FF0000"/>
              </a:solidFill>
              <a:prstDash val="sysDot"/>
              <a:round/>
            </a:ln>
            <a:effectLst/>
          </c:spPr>
          <c:marker>
            <c:symbol val="none"/>
          </c:marker>
          <c:xVal>
            <c:numRef>
              <c:f>'US CO2eq Emissions'!$A$4:$A$9</c:f>
              <c:numCache>
                <c:formatCode>General</c:formatCode>
                <c:ptCount val="6"/>
                <c:pt idx="0">
                  <c:v>2000.0</c:v>
                </c:pt>
                <c:pt idx="1">
                  <c:v>2005.0</c:v>
                </c:pt>
                <c:pt idx="2">
                  <c:v>2010.0</c:v>
                </c:pt>
                <c:pt idx="3">
                  <c:v>2015.0</c:v>
                </c:pt>
                <c:pt idx="4">
                  <c:v>2020.0</c:v>
                </c:pt>
                <c:pt idx="5">
                  <c:v>2025.0</c:v>
                </c:pt>
              </c:numCache>
            </c:numRef>
          </c:xVal>
          <c:yVal>
            <c:numRef>
              <c:f>'US CO2eq Emissions'!$D$4:$D$9</c:f>
              <c:numCache>
                <c:formatCode>0.00</c:formatCode>
                <c:ptCount val="6"/>
                <c:pt idx="3">
                  <c:v>6.458878</c:v>
                </c:pt>
                <c:pt idx="4">
                  <c:v>6.388842</c:v>
                </c:pt>
                <c:pt idx="5">
                  <c:v>6.202302</c:v>
                </c:pt>
              </c:numCache>
            </c:numRef>
          </c:yVal>
          <c:smooth val="0"/>
        </c:ser>
        <c:ser>
          <c:idx val="3"/>
          <c:order val="3"/>
          <c:tx>
            <c:strRef>
              <c:f>'US CO2eq Emissions'!$E$3</c:f>
              <c:strCache>
                <c:ptCount val="1"/>
                <c:pt idx="0">
                  <c:v>Leakage Rate of 9%</c:v>
                </c:pt>
              </c:strCache>
            </c:strRef>
          </c:tx>
          <c:spPr>
            <a:ln w="38100" cap="rnd">
              <a:solidFill>
                <a:srgbClr val="FF0000"/>
              </a:solidFill>
              <a:round/>
            </a:ln>
            <a:effectLst/>
          </c:spPr>
          <c:marker>
            <c:symbol val="none"/>
          </c:marker>
          <c:dPt>
            <c:idx val="1"/>
            <c:marker>
              <c:symbol val="none"/>
            </c:marker>
            <c:bubble3D val="0"/>
            <c:spPr>
              <a:ln w="38100" cap="rnd">
                <a:solidFill>
                  <a:srgbClr val="FF0000"/>
                </a:solidFill>
                <a:prstDash val="lgDash"/>
                <a:round/>
              </a:ln>
              <a:effectLst/>
            </c:spPr>
          </c:dPt>
          <c:xVal>
            <c:numRef>
              <c:f>'US CO2eq Emissions'!$A$4:$A$9</c:f>
              <c:numCache>
                <c:formatCode>General</c:formatCode>
                <c:ptCount val="6"/>
                <c:pt idx="0">
                  <c:v>2000.0</c:v>
                </c:pt>
                <c:pt idx="1">
                  <c:v>2005.0</c:v>
                </c:pt>
                <c:pt idx="2">
                  <c:v>2010.0</c:v>
                </c:pt>
                <c:pt idx="3">
                  <c:v>2015.0</c:v>
                </c:pt>
                <c:pt idx="4">
                  <c:v>2020.0</c:v>
                </c:pt>
                <c:pt idx="5">
                  <c:v>2025.0</c:v>
                </c:pt>
              </c:numCache>
            </c:numRef>
          </c:xVal>
          <c:yVal>
            <c:numRef>
              <c:f>'US CO2eq Emissions'!$E$4:$E$9</c:f>
              <c:numCache>
                <c:formatCode>0.00</c:formatCode>
                <c:ptCount val="6"/>
                <c:pt idx="3">
                  <c:v>6.458877960712891</c:v>
                </c:pt>
                <c:pt idx="4">
                  <c:v>6.406956705076904</c:v>
                </c:pt>
                <c:pt idx="5">
                  <c:v>6.250829811073608</c:v>
                </c:pt>
              </c:numCache>
            </c:numRef>
          </c:yVal>
          <c:smooth val="0"/>
        </c:ser>
        <c:ser>
          <c:idx val="4"/>
          <c:order val="4"/>
          <c:tx>
            <c:strRef>
              <c:f>'US CO2eq Emissions'!$F$3</c:f>
              <c:strCache>
                <c:ptCount val="1"/>
                <c:pt idx="0">
                  <c:v>Leakage Rate of 45%</c:v>
                </c:pt>
              </c:strCache>
            </c:strRef>
          </c:tx>
          <c:spPr>
            <a:ln w="38100" cap="rnd">
              <a:solidFill>
                <a:srgbClr val="FF0000"/>
              </a:solidFill>
              <a:prstDash val="solid"/>
              <a:round/>
            </a:ln>
            <a:effectLst/>
          </c:spPr>
          <c:marker>
            <c:symbol val="none"/>
          </c:marker>
          <c:xVal>
            <c:numRef>
              <c:f>'US CO2eq Emissions'!$A$4:$A$9</c:f>
              <c:numCache>
                <c:formatCode>General</c:formatCode>
                <c:ptCount val="6"/>
                <c:pt idx="0">
                  <c:v>2000.0</c:v>
                </c:pt>
                <c:pt idx="1">
                  <c:v>2005.0</c:v>
                </c:pt>
                <c:pt idx="2">
                  <c:v>2010.0</c:v>
                </c:pt>
                <c:pt idx="3">
                  <c:v>2015.0</c:v>
                </c:pt>
                <c:pt idx="4">
                  <c:v>2020.0</c:v>
                </c:pt>
                <c:pt idx="5">
                  <c:v>2025.0</c:v>
                </c:pt>
              </c:numCache>
            </c:numRef>
          </c:xVal>
          <c:yVal>
            <c:numRef>
              <c:f>'US CO2eq Emissions'!$F$4:$F$9</c:f>
              <c:numCache>
                <c:formatCode>0.00</c:formatCode>
                <c:ptCount val="6"/>
                <c:pt idx="3">
                  <c:v>6.458877803564453</c:v>
                </c:pt>
                <c:pt idx="4">
                  <c:v>6.479415525384522</c:v>
                </c:pt>
                <c:pt idx="5">
                  <c:v>6.444941055368043</c:v>
                </c:pt>
              </c:numCache>
            </c:numRef>
          </c:yVal>
          <c:smooth val="0"/>
        </c:ser>
        <c:ser>
          <c:idx val="5"/>
          <c:order val="5"/>
          <c:tx>
            <c:strRef>
              <c:f>'US CO2eq Emissions'!$G$3</c:f>
              <c:strCache>
                <c:ptCount val="1"/>
                <c:pt idx="0">
                  <c:v>Historic</c:v>
                </c:pt>
              </c:strCache>
            </c:strRef>
          </c:tx>
          <c:spPr>
            <a:ln w="38100" cap="rnd">
              <a:solidFill>
                <a:srgbClr val="0070C0"/>
              </a:solidFill>
              <a:round/>
            </a:ln>
            <a:effectLst/>
          </c:spPr>
          <c:marker>
            <c:symbol val="none"/>
          </c:marker>
          <c:xVal>
            <c:numRef>
              <c:f>'US CO2eq Emissions'!$A$4:$A$9</c:f>
              <c:numCache>
                <c:formatCode>General</c:formatCode>
                <c:ptCount val="6"/>
                <c:pt idx="0">
                  <c:v>2000.0</c:v>
                </c:pt>
                <c:pt idx="1">
                  <c:v>2005.0</c:v>
                </c:pt>
                <c:pt idx="2">
                  <c:v>2010.0</c:v>
                </c:pt>
                <c:pt idx="3">
                  <c:v>2015.0</c:v>
                </c:pt>
                <c:pt idx="4">
                  <c:v>2020.0</c:v>
                </c:pt>
                <c:pt idx="5">
                  <c:v>2025.0</c:v>
                </c:pt>
              </c:numCache>
            </c:numRef>
          </c:xVal>
          <c:yVal>
            <c:numRef>
              <c:f>'US CO2eq Emissions'!$G$4:$G$9</c:f>
              <c:numCache>
                <c:formatCode>0.00</c:formatCode>
                <c:ptCount val="6"/>
                <c:pt idx="0">
                  <c:v>6.686651706695557</c:v>
                </c:pt>
                <c:pt idx="1">
                  <c:v>6.823132514953613</c:v>
                </c:pt>
                <c:pt idx="2">
                  <c:v>6.515039920806885</c:v>
                </c:pt>
                <c:pt idx="3">
                  <c:v>6.46</c:v>
                </c:pt>
              </c:numCache>
            </c:numRef>
          </c:yVal>
          <c:smooth val="0"/>
        </c:ser>
        <c:dLbls>
          <c:showLegendKey val="0"/>
          <c:showVal val="0"/>
          <c:showCatName val="0"/>
          <c:showSerName val="0"/>
          <c:showPercent val="0"/>
          <c:showBubbleSize val="0"/>
        </c:dLbls>
        <c:axId val="364524320"/>
        <c:axId val="368854976"/>
      </c:scatterChart>
      <c:valAx>
        <c:axId val="364524320"/>
        <c:scaling>
          <c:orientation val="minMax"/>
          <c:max val="2025.0"/>
          <c:min val="2005.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854976"/>
        <c:crosses val="autoZero"/>
        <c:crossBetween val="midCat"/>
      </c:valAx>
      <c:valAx>
        <c:axId val="368854976"/>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Gtons CO2e/yr</a:t>
                </a:r>
              </a:p>
              <a:p>
                <a:pPr>
                  <a:defRPr sz="1200" b="1"/>
                </a:pPr>
                <a:endParaRPr lang="en-US" sz="1200" b="1"/>
              </a:p>
            </c:rich>
          </c:tx>
          <c:layout>
            <c:manualLayout>
              <c:xMode val="edge"/>
              <c:yMode val="edge"/>
              <c:x val="0.032494623655914"/>
              <c:y val="0.304284884471408"/>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4524320"/>
        <c:crosses val="autoZero"/>
        <c:crossBetween val="midCat"/>
        <c:majorUnit val="0.5"/>
      </c:valAx>
      <c:spPr>
        <a:noFill/>
        <a:ln w="28575">
          <a:noFill/>
        </a:ln>
        <a:effectLst/>
      </c:spPr>
    </c:plotArea>
    <c:legend>
      <c:legendPos val="b"/>
      <c:layout>
        <c:manualLayout>
          <c:xMode val="edge"/>
          <c:yMode val="edge"/>
          <c:x val="0.0777838577291382"/>
          <c:y val="0.800637392953618"/>
          <c:w val="0.672344086021505"/>
          <c:h val="0.1492496019964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1</xdr:col>
      <xdr:colOff>63500</xdr:colOff>
      <xdr:row>0</xdr:row>
      <xdr:rowOff>0</xdr:rowOff>
    </xdr:from>
    <xdr:to>
      <xdr:col>2</xdr:col>
      <xdr:colOff>622300</xdr:colOff>
      <xdr:row>7</xdr:row>
      <xdr:rowOff>127000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889000" y="0"/>
          <a:ext cx="1384300" cy="1282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10</xdr:row>
      <xdr:rowOff>0</xdr:rowOff>
    </xdr:from>
    <xdr:to>
      <xdr:col>4</xdr:col>
      <xdr:colOff>330200</xdr:colOff>
      <xdr:row>30</xdr:row>
      <xdr:rowOff>42099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336550</xdr:colOff>
      <xdr:row>9</xdr:row>
      <xdr:rowOff>177800</xdr:rowOff>
    </xdr:from>
    <xdr:to>
      <xdr:col>10</xdr:col>
      <xdr:colOff>584200</xdr:colOff>
      <xdr:row>30</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1244600</xdr:colOff>
      <xdr:row>28</xdr:row>
      <xdr:rowOff>101600</xdr:rowOff>
    </xdr:from>
    <xdr:to>
      <xdr:col>5</xdr:col>
      <xdr:colOff>355600</xdr:colOff>
      <xdr:row>29</xdr:row>
      <xdr:rowOff>152400</xdr:rowOff>
    </xdr:to>
    <xdr:sp macro="" textlink="">
      <xdr:nvSpPr>
        <xdr:cNvPr id="4" name="TextBox 3"/>
        <xdr:cNvSpPr txBox="1"/>
      </xdr:nvSpPr>
      <xdr:spPr>
        <a:xfrm>
          <a:off x="4483100" y="6007100"/>
          <a:ext cx="2019300" cy="2413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i="1"/>
            <a:t>Updated June 29, 2017.</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0.00927</cdr:x>
      <cdr:y>0.01597</cdr:y>
    </cdr:from>
    <cdr:to>
      <cdr:x>0.20046</cdr:x>
      <cdr:y>0.13419</cdr:y>
    </cdr:to>
    <cdr:pic>
      <cdr:nvPicPr>
        <cdr:cNvPr id="2" name="Picture 1"/>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27878" b="27275"/>
        <a:stretch xmlns:a="http://schemas.openxmlformats.org/drawingml/2006/main"/>
      </cdr:blipFill>
      <cdr:spPr>
        <a:xfrm xmlns:a="http://schemas.openxmlformats.org/drawingml/2006/main">
          <a:off x="50800" y="63501"/>
          <a:ext cx="1047750" cy="46990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0.01902</cdr:x>
      <cdr:y>0.01286</cdr:y>
    </cdr:from>
    <cdr:to>
      <cdr:x>0.24138</cdr:x>
      <cdr:y>0.1254</cdr:y>
    </cdr:to>
    <cdr:pic>
      <cdr:nvPicPr>
        <cdr:cNvPr id="2" name="Picture 1"/>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1017" b="31549"/>
        <a:stretch xmlns:a="http://schemas.openxmlformats.org/drawingml/2006/main"/>
      </cdr:blipFill>
      <cdr:spPr>
        <a:xfrm xmlns:a="http://schemas.openxmlformats.org/drawingml/2006/main">
          <a:off x="101586" y="50800"/>
          <a:ext cx="1187463" cy="44450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558800</xdr:colOff>
      <xdr:row>34</xdr:row>
      <xdr:rowOff>139700</xdr:rowOff>
    </xdr:from>
    <xdr:to>
      <xdr:col>5</xdr:col>
      <xdr:colOff>152400</xdr:colOff>
      <xdr:row>59</xdr:row>
      <xdr:rowOff>25400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723900</xdr:colOff>
      <xdr:row>49</xdr:row>
      <xdr:rowOff>165100</xdr:rowOff>
    </xdr:from>
    <xdr:to>
      <xdr:col>2</xdr:col>
      <xdr:colOff>95231</xdr:colOff>
      <xdr:row>52</xdr:row>
      <xdr:rowOff>48995</xdr:rowOff>
    </xdr:to>
    <xdr:pic>
      <xdr:nvPicPr>
        <xdr:cNvPr id="5" name="Picture 4"/>
        <xdr:cNvPicPr>
          <a:picLocks noChangeAspect="1"/>
        </xdr:cNvPicPr>
      </xdr:nvPicPr>
      <xdr:blipFill rotWithShape="1">
        <a:blip xmlns:r="http://schemas.openxmlformats.org/officeDocument/2006/relationships" r:embed="rId2"/>
        <a:srcRect t="27878" b="27275"/>
        <a:stretch/>
      </xdr:blipFill>
      <xdr:spPr>
        <a:xfrm>
          <a:off x="1397000" y="9906000"/>
          <a:ext cx="1047731" cy="455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nna/Box%20Sync/CI%20Shared/Projects/Multisolving/Analysis%20&amp;%20Promotional/Subnational%20Adding%20Up%20After%20Paris%20Withdrawal/national%20thought%20experiment/NYT%20supporting%20material%20June%202017/Sub-National%20Contributions%20June%202017%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ummary"/>
      <sheetName val="Criteria for states with goals"/>
      <sheetName val="State Calculations"/>
      <sheetName val="City Calculations"/>
      <sheetName val="County Calculations"/>
      <sheetName val="Leakage Estimate"/>
      <sheetName val="US CO2eq Emissions"/>
      <sheetName val="CO2 Eq NonForest Emissions"/>
      <sheetName val="CO2 Equivalent Emissions"/>
    </sheetNames>
    <sheetDataSet>
      <sheetData sheetId="0"/>
      <sheetData sheetId="1"/>
      <sheetData sheetId="2"/>
      <sheetData sheetId="3"/>
      <sheetData sheetId="4"/>
      <sheetData sheetId="5"/>
      <sheetData sheetId="6">
        <row r="3">
          <cell r="B3" t="str">
            <v>Reference</v>
          </cell>
          <cell r="C3" t="str">
            <v>NDC and MCS</v>
          </cell>
          <cell r="D3" t="str">
            <v xml:space="preserve">63point6 at BAU 36point4 at NDC </v>
          </cell>
          <cell r="E3">
            <v>0.09</v>
          </cell>
          <cell r="F3">
            <v>0.45</v>
          </cell>
          <cell r="G3" t="str">
            <v>Historic</v>
          </cell>
        </row>
        <row r="4">
          <cell r="A4">
            <v>2000</v>
          </cell>
          <cell r="G4">
            <v>6.6866517066955566</v>
          </cell>
        </row>
        <row r="5">
          <cell r="A5">
            <v>2005</v>
          </cell>
          <cell r="G5">
            <v>6.8231325149536133</v>
          </cell>
        </row>
        <row r="6">
          <cell r="A6">
            <v>2010</v>
          </cell>
          <cell r="G6">
            <v>6.5150399208068848</v>
          </cell>
        </row>
        <row r="7">
          <cell r="A7">
            <v>2015</v>
          </cell>
          <cell r="B7">
            <v>6.4588775634765625</v>
          </cell>
          <cell r="C7">
            <v>6.4588775634765625</v>
          </cell>
          <cell r="D7">
            <v>6.4588780000000003</v>
          </cell>
          <cell r="E7">
            <v>6.4588779607128908</v>
          </cell>
          <cell r="F7">
            <v>6.4588778035644534</v>
          </cell>
          <cell r="G7">
            <v>6.46</v>
          </cell>
        </row>
        <row r="8">
          <cell r="A8">
            <v>2020</v>
          </cell>
          <cell r="B8">
            <v>6.5901165008544922</v>
          </cell>
          <cell r="C8">
            <v>6.0036544799804688</v>
          </cell>
          <cell r="D8">
            <v>6.3888420000000004</v>
          </cell>
          <cell r="E8">
            <v>6.4069567050769045</v>
          </cell>
          <cell r="F8">
            <v>6.479415525384522</v>
          </cell>
        </row>
        <row r="9">
          <cell r="A9">
            <v>2025</v>
          </cell>
          <cell r="B9">
            <v>6.7414999008178711</v>
          </cell>
          <cell r="C9">
            <v>5.2544856071472168</v>
          </cell>
          <cell r="D9">
            <v>6.2023020000000004</v>
          </cell>
          <cell r="E9">
            <v>6.2508298110736087</v>
          </cell>
          <cell r="F9">
            <v>6.4449410553680426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1" Type="http://schemas.openxmlformats.org/officeDocument/2006/relationships/hyperlink" Target="http://wearestillin.com/" TargetMode="External"/><Relationship Id="rId12" Type="http://schemas.openxmlformats.org/officeDocument/2006/relationships/drawing" Target="../drawings/drawing1.xml"/><Relationship Id="rId1" Type="http://schemas.openxmlformats.org/officeDocument/2006/relationships/hyperlink" Target="mailto:esawin@climateinteractive.org" TargetMode="External"/><Relationship Id="rId2" Type="http://schemas.openxmlformats.org/officeDocument/2006/relationships/hyperlink" Target="http://www.climateinteractive.org/" TargetMode="External"/><Relationship Id="rId3" Type="http://schemas.openxmlformats.org/officeDocument/2006/relationships/hyperlink" Target="https://www.census.gov/quickfacts/chart/PST045216/5363000,5010675,4459000,4148650,00" TargetMode="External"/><Relationship Id="rId4" Type="http://schemas.openxmlformats.org/officeDocument/2006/relationships/hyperlink" Target="https://www.census.gov/data/tables/2016/demo/popest/state-total.html" TargetMode="External"/><Relationship Id="rId5" Type="http://schemas.openxmlformats.org/officeDocument/2006/relationships/hyperlink" Target="https://www.c2es.org/us-states-regions/policy-maps/emissions-targets" TargetMode="External"/><Relationship Id="rId6" Type="http://schemas.openxmlformats.org/officeDocument/2006/relationships/hyperlink" Target="http://under2mou.org/" TargetMode="External"/><Relationship Id="rId7" Type="http://schemas.openxmlformats.org/officeDocument/2006/relationships/hyperlink" Target="http://wearestillin.com/" TargetMode="External"/><Relationship Id="rId8" Type="http://schemas.openxmlformats.org/officeDocument/2006/relationships/hyperlink" Target="https://medium.com/@ClimateMayors/climate-mayors-commit-to-adopt-honor-and-uphold-paris-climate-agreement-goals-ba566e260097" TargetMode="External"/><Relationship Id="rId9" Type="http://schemas.openxmlformats.org/officeDocument/2006/relationships/hyperlink" Target="https://www.eia.gov/state/rankings/" TargetMode="External"/><Relationship Id="rId10" Type="http://schemas.openxmlformats.org/officeDocument/2006/relationships/hyperlink" Target="http://governor.wa.gov/news-media/inslee-new-york-governor-cuomo-and-california-governor-brown-announce-formation-unit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E42"/>
  <sheetViews>
    <sheetView showGridLines="0" tabSelected="1" topLeftCell="A2" workbookViewId="0">
      <selection activeCell="D6" sqref="D6"/>
    </sheetView>
  </sheetViews>
  <sheetFormatPr baseColWidth="10" defaultRowHeight="15" x14ac:dyDescent="0.2"/>
  <cols>
    <col min="1" max="3" width="10.83203125" style="25"/>
    <col min="4" max="4" width="65.6640625" style="25" customWidth="1"/>
    <col min="5" max="6" width="10.83203125" style="25"/>
    <col min="7" max="7" width="38" style="25" customWidth="1"/>
    <col min="8" max="16384" width="10.83203125" style="25"/>
  </cols>
  <sheetData>
    <row r="9" spans="2:2" x14ac:dyDescent="0.2">
      <c r="B9" s="65">
        <v>42915</v>
      </c>
    </row>
    <row r="10" spans="2:2" x14ac:dyDescent="0.2">
      <c r="B10" s="25" t="s">
        <v>210</v>
      </c>
    </row>
    <row r="11" spans="2:2" x14ac:dyDescent="0.2">
      <c r="B11" s="66" t="s">
        <v>202</v>
      </c>
    </row>
    <row r="12" spans="2:2" x14ac:dyDescent="0.2">
      <c r="B12" s="66" t="s">
        <v>209</v>
      </c>
    </row>
    <row r="13" spans="2:2" x14ac:dyDescent="0.2">
      <c r="B13" s="25" t="s">
        <v>203</v>
      </c>
    </row>
    <row r="14" spans="2:2" x14ac:dyDescent="0.2">
      <c r="B14" s="25" t="s">
        <v>208</v>
      </c>
    </row>
    <row r="17" spans="2:5" x14ac:dyDescent="0.2">
      <c r="B17" s="25" t="s">
        <v>302</v>
      </c>
    </row>
    <row r="18" spans="2:5" x14ac:dyDescent="0.2">
      <c r="C18" s="25" t="s">
        <v>217</v>
      </c>
    </row>
    <row r="19" spans="2:5" x14ac:dyDescent="0.2">
      <c r="C19" s="25" t="s">
        <v>218</v>
      </c>
    </row>
    <row r="20" spans="2:5" x14ac:dyDescent="0.2">
      <c r="C20" s="25" t="s">
        <v>303</v>
      </c>
    </row>
    <row r="21" spans="2:5" x14ac:dyDescent="0.2">
      <c r="B21" s="25" t="s">
        <v>289</v>
      </c>
    </row>
    <row r="22" spans="2:5" x14ac:dyDescent="0.2">
      <c r="C22" s="25" t="s">
        <v>204</v>
      </c>
    </row>
    <row r="23" spans="2:5" x14ac:dyDescent="0.2">
      <c r="C23" s="25" t="s">
        <v>207</v>
      </c>
    </row>
    <row r="24" spans="2:5" x14ac:dyDescent="0.2">
      <c r="C24" s="25" t="s">
        <v>205</v>
      </c>
    </row>
    <row r="25" spans="2:5" x14ac:dyDescent="0.2">
      <c r="C25" s="25" t="s">
        <v>206</v>
      </c>
    </row>
    <row r="26" spans="2:5" x14ac:dyDescent="0.2">
      <c r="C26" s="25" t="s">
        <v>290</v>
      </c>
    </row>
    <row r="27" spans="2:5" x14ac:dyDescent="0.2">
      <c r="B27" s="25" t="s">
        <v>293</v>
      </c>
    </row>
    <row r="29" spans="2:5" x14ac:dyDescent="0.2">
      <c r="B29" s="25" t="s">
        <v>215</v>
      </c>
    </row>
    <row r="30" spans="2:5" x14ac:dyDescent="0.2">
      <c r="C30" s="25" t="s">
        <v>220</v>
      </c>
      <c r="D30" s="67" t="s">
        <v>200</v>
      </c>
    </row>
    <row r="31" spans="2:5" ht="30" x14ac:dyDescent="0.2">
      <c r="D31" s="42" t="s">
        <v>1</v>
      </c>
      <c r="E31" s="68"/>
    </row>
    <row r="32" spans="2:5" ht="30" x14ac:dyDescent="0.2">
      <c r="D32" s="42" t="s">
        <v>170</v>
      </c>
    </row>
    <row r="33" spans="3:5" ht="30" x14ac:dyDescent="0.2">
      <c r="D33" s="9" t="s">
        <v>291</v>
      </c>
    </row>
    <row r="34" spans="3:5" x14ac:dyDescent="0.2">
      <c r="D34" s="25" t="s">
        <v>254</v>
      </c>
    </row>
    <row r="35" spans="3:5" x14ac:dyDescent="0.2">
      <c r="C35" s="25" t="s">
        <v>216</v>
      </c>
      <c r="D35" s="42" t="s">
        <v>193</v>
      </c>
    </row>
    <row r="36" spans="3:5" x14ac:dyDescent="0.2">
      <c r="D36" s="69" t="s">
        <v>194</v>
      </c>
    </row>
    <row r="37" spans="3:5" x14ac:dyDescent="0.2">
      <c r="D37" s="70" t="s">
        <v>137</v>
      </c>
      <c r="E37" s="71"/>
    </row>
    <row r="38" spans="3:5" x14ac:dyDescent="0.2">
      <c r="D38" s="69" t="s">
        <v>142</v>
      </c>
    </row>
    <row r="39" spans="3:5" ht="30" x14ac:dyDescent="0.2">
      <c r="D39" s="42" t="s">
        <v>188</v>
      </c>
    </row>
    <row r="40" spans="3:5" ht="60" x14ac:dyDescent="0.2">
      <c r="D40" s="9" t="s">
        <v>292</v>
      </c>
    </row>
    <row r="41" spans="3:5" x14ac:dyDescent="0.2">
      <c r="C41" s="25" t="s">
        <v>219</v>
      </c>
      <c r="D41" s="67" t="s">
        <v>200</v>
      </c>
    </row>
    <row r="42" spans="3:5" x14ac:dyDescent="0.2">
      <c r="C42" s="25" t="s">
        <v>307</v>
      </c>
      <c r="D42" s="25" t="s">
        <v>308</v>
      </c>
    </row>
  </sheetData>
  <hyperlinks>
    <hyperlink ref="B11" r:id="rId1"/>
    <hyperlink ref="B12" r:id="rId2"/>
    <hyperlink ref="D32" r:id="rId3"/>
    <hyperlink ref="D36" r:id="rId4"/>
    <hyperlink ref="D38" r:id="rId5"/>
    <hyperlink ref="D37" r:id="rId6"/>
    <hyperlink ref="D30" r:id="rId7"/>
    <hyperlink ref="D31" r:id="rId8"/>
    <hyperlink ref="D35" r:id="rId9" location="series/226"/>
    <hyperlink ref="D39" r:id="rId10"/>
    <hyperlink ref="D41" r:id="rId11"/>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L26" sqref="L26"/>
    </sheetView>
  </sheetViews>
  <sheetFormatPr baseColWidth="10" defaultRowHeight="15" x14ac:dyDescent="0.2"/>
  <cols>
    <col min="1" max="1" width="24.33203125" style="25" customWidth="1"/>
    <col min="2" max="2" width="14.6640625" style="25" customWidth="1"/>
    <col min="3" max="3" width="3.5" style="25" customWidth="1"/>
    <col min="4" max="4" width="25.5" style="25" customWidth="1"/>
    <col min="5" max="5" width="12.6640625" style="25" customWidth="1"/>
    <col min="6" max="16384" width="10.83203125" style="25"/>
  </cols>
  <sheetData>
    <row r="2" spans="1:5" x14ac:dyDescent="0.2">
      <c r="A2" s="72" t="s">
        <v>227</v>
      </c>
      <c r="B2" s="72"/>
      <c r="D2" s="73" t="s">
        <v>258</v>
      </c>
      <c r="E2" s="73"/>
    </row>
    <row r="3" spans="1:5" x14ac:dyDescent="0.2">
      <c r="E3" s="57"/>
    </row>
    <row r="4" spans="1:5" x14ac:dyDescent="0.2">
      <c r="B4" s="57" t="s">
        <v>201</v>
      </c>
      <c r="E4" s="57" t="s">
        <v>129</v>
      </c>
    </row>
    <row r="5" spans="1:5" ht="30" x14ac:dyDescent="0.2">
      <c r="A5" s="58" t="s">
        <v>211</v>
      </c>
      <c r="B5" s="59">
        <f>'State Calculations'!I54</f>
        <v>0.31300000000000006</v>
      </c>
      <c r="C5" s="60"/>
      <c r="D5" s="58" t="s">
        <v>211</v>
      </c>
      <c r="E5" s="61">
        <f>'State Calculations'!G54</f>
        <v>0.18254115035499999</v>
      </c>
    </row>
    <row r="6" spans="1:5" ht="30" x14ac:dyDescent="0.2">
      <c r="A6" s="62" t="s">
        <v>212</v>
      </c>
      <c r="B6" s="59">
        <f>'State Calculations'!J54</f>
        <v>0.10200000000000001</v>
      </c>
      <c r="C6" s="60"/>
      <c r="D6" s="62" t="s">
        <v>212</v>
      </c>
      <c r="E6" s="61">
        <f>'State Calculations'!H54</f>
        <v>9.2102829663999991E-2</v>
      </c>
    </row>
    <row r="7" spans="1:5" ht="30" x14ac:dyDescent="0.2">
      <c r="A7" s="9" t="s">
        <v>213</v>
      </c>
      <c r="B7" s="63">
        <f>'City Calculations'!D169+'County Calculations'!B19</f>
        <v>9.3657746420471533E-2</v>
      </c>
      <c r="D7" s="9" t="s">
        <v>213</v>
      </c>
      <c r="E7" s="61">
        <f>'City Calculations'!D170+'County Calculations'!B20</f>
        <v>8.877241617091651E-2</v>
      </c>
    </row>
    <row r="8" spans="1:5" x14ac:dyDescent="0.2">
      <c r="A8" s="12" t="s">
        <v>214</v>
      </c>
      <c r="B8" s="61">
        <f>100%-SUM(B5:B7)</f>
        <v>0.49134225357952843</v>
      </c>
      <c r="D8" s="12" t="s">
        <v>214</v>
      </c>
      <c r="E8" s="61">
        <f>100%-SUM(E5:E7)</f>
        <v>0.6365836038100835</v>
      </c>
    </row>
    <row r="9" spans="1:5" x14ac:dyDescent="0.2">
      <c r="A9" s="64" t="s">
        <v>192</v>
      </c>
      <c r="B9" s="63">
        <f>SUM(B5:B8)</f>
        <v>1</v>
      </c>
      <c r="D9" s="64" t="s">
        <v>192</v>
      </c>
      <c r="E9" s="63">
        <f>SUM(E5:E8)</f>
        <v>1</v>
      </c>
    </row>
  </sheetData>
  <mergeCells count="2">
    <mergeCell ref="A2:B2"/>
    <mergeCell ref="D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0"/>
  <sheetViews>
    <sheetView topLeftCell="A78" workbookViewId="0">
      <selection activeCell="B8" sqref="B8"/>
    </sheetView>
  </sheetViews>
  <sheetFormatPr baseColWidth="10" defaultRowHeight="15" x14ac:dyDescent="0.2"/>
  <cols>
    <col min="1" max="1" width="4.1640625" style="12" bestFit="1" customWidth="1"/>
    <col min="2" max="2" width="20.6640625" style="12" customWidth="1"/>
    <col min="3" max="3" width="10.6640625" style="12" bestFit="1" customWidth="1"/>
    <col min="4" max="4" width="18.6640625" style="12" bestFit="1" customWidth="1"/>
    <col min="5" max="5" width="15.5" style="39" bestFit="1" customWidth="1"/>
    <col min="6" max="6" width="25" style="12" customWidth="1"/>
    <col min="7" max="7" width="18" style="12" customWidth="1"/>
    <col min="8" max="8" width="14.33203125" style="12" customWidth="1"/>
    <col min="9" max="9" width="11" style="12" customWidth="1"/>
    <col min="10" max="10" width="17.6640625" style="12" customWidth="1"/>
    <col min="11" max="11" width="26.1640625" style="12" customWidth="1"/>
    <col min="12" max="12" width="10.83203125" style="12"/>
    <col min="13" max="13" width="20.6640625" style="12" bestFit="1" customWidth="1"/>
    <col min="14" max="16384" width="10.83203125" style="12"/>
  </cols>
  <sheetData>
    <row r="1" spans="1:15" x14ac:dyDescent="0.2">
      <c r="A1" s="11"/>
      <c r="B1" s="11" t="s">
        <v>3</v>
      </c>
      <c r="C1" s="11" t="s">
        <v>4</v>
      </c>
      <c r="D1" s="31" t="s">
        <v>256</v>
      </c>
      <c r="E1" s="11" t="s">
        <v>277</v>
      </c>
      <c r="O1" s="11"/>
    </row>
    <row r="2" spans="1:15" x14ac:dyDescent="0.2">
      <c r="A2" s="11">
        <v>1</v>
      </c>
      <c r="B2" s="12" t="s">
        <v>5</v>
      </c>
      <c r="C2" s="12" t="s">
        <v>0</v>
      </c>
      <c r="D2" s="31">
        <v>298192</v>
      </c>
      <c r="E2" s="11" t="s">
        <v>195</v>
      </c>
      <c r="O2" s="11"/>
    </row>
    <row r="3" spans="1:15" x14ac:dyDescent="0.2">
      <c r="A3" s="11">
        <v>2</v>
      </c>
      <c r="B3" s="12" t="s">
        <v>11</v>
      </c>
      <c r="C3" s="12" t="s">
        <v>12</v>
      </c>
      <c r="D3" s="31">
        <v>212157</v>
      </c>
      <c r="E3" s="11" t="s">
        <v>195</v>
      </c>
      <c r="O3" s="11"/>
    </row>
    <row r="4" spans="1:15" x14ac:dyDescent="0.2">
      <c r="A4" s="11">
        <v>3</v>
      </c>
      <c r="B4" s="11" t="s">
        <v>6</v>
      </c>
      <c r="C4" s="11" t="s">
        <v>7</v>
      </c>
      <c r="D4" s="31">
        <v>83826</v>
      </c>
      <c r="E4" s="11" t="s">
        <v>195</v>
      </c>
      <c r="O4" s="11"/>
    </row>
    <row r="5" spans="1:15" x14ac:dyDescent="0.2">
      <c r="A5" s="11">
        <v>4</v>
      </c>
      <c r="B5" s="11" t="s">
        <v>13</v>
      </c>
      <c r="C5" s="11" t="s">
        <v>7</v>
      </c>
      <c r="D5" s="31">
        <v>198541</v>
      </c>
      <c r="E5" s="11" t="s">
        <v>195</v>
      </c>
      <c r="O5" s="11"/>
    </row>
    <row r="6" spans="1:15" x14ac:dyDescent="0.2">
      <c r="A6" s="11">
        <v>5</v>
      </c>
      <c r="B6" s="12" t="s">
        <v>18</v>
      </c>
      <c r="C6" s="12" t="s">
        <v>2</v>
      </c>
      <c r="D6" s="31">
        <v>71459</v>
      </c>
      <c r="E6" s="11" t="s">
        <v>195</v>
      </c>
      <c r="O6" s="11"/>
    </row>
    <row r="7" spans="1:15" x14ac:dyDescent="0.2">
      <c r="A7" s="11">
        <v>6</v>
      </c>
      <c r="B7" s="11" t="s">
        <v>17</v>
      </c>
      <c r="C7" s="11" t="s">
        <v>2</v>
      </c>
      <c r="D7" s="31">
        <v>1615017</v>
      </c>
      <c r="E7" s="11" t="s">
        <v>195</v>
      </c>
      <c r="O7" s="11"/>
    </row>
    <row r="8" spans="1:15" x14ac:dyDescent="0.2">
      <c r="A8" s="11">
        <v>7</v>
      </c>
      <c r="B8" s="12" t="s">
        <v>8</v>
      </c>
      <c r="C8" s="12" t="s">
        <v>2</v>
      </c>
      <c r="D8" s="31">
        <v>182498</v>
      </c>
      <c r="E8" s="11" t="s">
        <v>195</v>
      </c>
      <c r="O8" s="11"/>
    </row>
    <row r="9" spans="1:15" x14ac:dyDescent="0.2">
      <c r="A9" s="11">
        <v>8</v>
      </c>
      <c r="B9" s="11" t="s">
        <v>19</v>
      </c>
      <c r="C9" s="11" t="s">
        <v>2</v>
      </c>
      <c r="D9" s="31">
        <v>530706</v>
      </c>
      <c r="E9" s="11" t="s">
        <v>195</v>
      </c>
      <c r="O9" s="11"/>
    </row>
    <row r="10" spans="1:15" x14ac:dyDescent="0.2">
      <c r="A10" s="11">
        <v>9</v>
      </c>
      <c r="B10" s="11" t="s">
        <v>56</v>
      </c>
      <c r="C10" s="11" t="s">
        <v>57</v>
      </c>
      <c r="D10" s="31">
        <v>672228</v>
      </c>
      <c r="E10" s="11" t="s">
        <v>195</v>
      </c>
      <c r="O10" s="11"/>
    </row>
    <row r="11" spans="1:15" x14ac:dyDescent="0.2">
      <c r="A11" s="11">
        <v>10</v>
      </c>
      <c r="B11" s="11" t="s">
        <v>59</v>
      </c>
      <c r="C11" s="11" t="s">
        <v>16</v>
      </c>
      <c r="D11" s="31">
        <v>2231</v>
      </c>
      <c r="E11" s="11" t="s">
        <v>195</v>
      </c>
      <c r="O11" s="11"/>
    </row>
    <row r="12" spans="1:15" x14ac:dyDescent="0.2">
      <c r="A12" s="11">
        <v>11</v>
      </c>
      <c r="B12" s="12" t="s">
        <v>229</v>
      </c>
      <c r="C12" s="12" t="s">
        <v>16</v>
      </c>
      <c r="D12" s="31">
        <v>59405</v>
      </c>
      <c r="E12" s="11" t="s">
        <v>195</v>
      </c>
      <c r="O12" s="11"/>
    </row>
    <row r="13" spans="1:15" x14ac:dyDescent="0.2">
      <c r="A13" s="11">
        <v>12</v>
      </c>
      <c r="B13" s="12" t="s">
        <v>60</v>
      </c>
      <c r="C13" s="12" t="s">
        <v>16</v>
      </c>
      <c r="D13" s="31">
        <v>67371</v>
      </c>
      <c r="E13" s="11" t="s">
        <v>195</v>
      </c>
      <c r="O13" s="11"/>
    </row>
    <row r="14" spans="1:15" x14ac:dyDescent="0.2">
      <c r="A14" s="11">
        <v>13</v>
      </c>
      <c r="B14" s="12" t="s">
        <v>64</v>
      </c>
      <c r="C14" s="12" t="s">
        <v>16</v>
      </c>
      <c r="D14" s="31">
        <v>178752</v>
      </c>
      <c r="E14" s="11" t="s">
        <v>195</v>
      </c>
      <c r="O14" s="11"/>
    </row>
    <row r="15" spans="1:15" x14ac:dyDescent="0.2">
      <c r="A15" s="11">
        <v>14</v>
      </c>
      <c r="B15" s="12" t="s">
        <v>67</v>
      </c>
      <c r="C15" s="12" t="s">
        <v>16</v>
      </c>
      <c r="D15" s="31">
        <v>39500</v>
      </c>
      <c r="E15" s="11" t="s">
        <v>195</v>
      </c>
      <c r="O15" s="11"/>
    </row>
    <row r="16" spans="1:15" x14ac:dyDescent="0.2">
      <c r="A16" s="11">
        <v>15</v>
      </c>
      <c r="B16" s="12" t="s">
        <v>70</v>
      </c>
      <c r="C16" s="12" t="s">
        <v>16</v>
      </c>
      <c r="D16" s="31">
        <v>151998</v>
      </c>
      <c r="E16" s="11" t="s">
        <v>195</v>
      </c>
      <c r="O16" s="11"/>
    </row>
    <row r="17" spans="1:15" x14ac:dyDescent="0.2">
      <c r="A17" s="11">
        <v>16</v>
      </c>
      <c r="B17" s="12" t="s">
        <v>20</v>
      </c>
      <c r="C17" s="12" t="s">
        <v>16</v>
      </c>
      <c r="D17" s="31">
        <v>69369</v>
      </c>
      <c r="E17" s="11" t="s">
        <v>195</v>
      </c>
      <c r="O17" s="11"/>
    </row>
    <row r="18" spans="1:15" x14ac:dyDescent="0.2">
      <c r="A18" s="11">
        <v>17</v>
      </c>
      <c r="B18" s="11" t="s">
        <v>63</v>
      </c>
      <c r="C18" s="11" t="s">
        <v>16</v>
      </c>
      <c r="D18" s="31">
        <v>71626</v>
      </c>
      <c r="E18" s="11" t="s">
        <v>195</v>
      </c>
      <c r="O18" s="11"/>
    </row>
    <row r="19" spans="1:15" x14ac:dyDescent="0.2">
      <c r="A19" s="11">
        <v>18</v>
      </c>
      <c r="B19" s="12" t="s">
        <v>73</v>
      </c>
      <c r="C19" s="12" t="s">
        <v>16</v>
      </c>
      <c r="D19" s="31">
        <v>453579</v>
      </c>
      <c r="E19" s="11" t="s">
        <v>195</v>
      </c>
      <c r="O19" s="11"/>
    </row>
    <row r="20" spans="1:15" x14ac:dyDescent="0.2">
      <c r="A20" s="11">
        <v>19</v>
      </c>
      <c r="B20" s="11" t="s">
        <v>66</v>
      </c>
      <c r="C20" s="11" t="s">
        <v>16</v>
      </c>
      <c r="D20" s="31">
        <v>91917</v>
      </c>
      <c r="E20" s="11" t="s">
        <v>195</v>
      </c>
      <c r="O20" s="11"/>
    </row>
    <row r="21" spans="1:15" x14ac:dyDescent="0.2">
      <c r="A21" s="11">
        <v>20</v>
      </c>
      <c r="B21" s="12" t="s">
        <v>21</v>
      </c>
      <c r="C21" s="12" t="s">
        <v>16</v>
      </c>
      <c r="D21" s="31">
        <v>138449</v>
      </c>
      <c r="E21" s="11" t="s">
        <v>195</v>
      </c>
      <c r="O21" s="11"/>
    </row>
    <row r="22" spans="1:15" x14ac:dyDescent="0.2">
      <c r="A22" s="11">
        <v>21</v>
      </c>
      <c r="B22" s="12" t="s">
        <v>32</v>
      </c>
      <c r="C22" s="12" t="s">
        <v>16</v>
      </c>
      <c r="D22" s="31">
        <v>8262</v>
      </c>
      <c r="E22" s="11" t="s">
        <v>195</v>
      </c>
      <c r="O22" s="11"/>
    </row>
    <row r="23" spans="1:15" x14ac:dyDescent="0.2">
      <c r="A23" s="11">
        <v>22</v>
      </c>
      <c r="B23" s="12" t="s">
        <v>230</v>
      </c>
      <c r="C23" s="12" t="s">
        <v>16</v>
      </c>
      <c r="D23" s="31">
        <v>62139</v>
      </c>
      <c r="E23" s="11" t="s">
        <v>195</v>
      </c>
      <c r="O23" s="11"/>
    </row>
    <row r="24" spans="1:15" x14ac:dyDescent="0.2">
      <c r="A24" s="11">
        <v>23</v>
      </c>
      <c r="B24" s="11" t="s">
        <v>69</v>
      </c>
      <c r="C24" s="11" t="s">
        <v>16</v>
      </c>
      <c r="D24" s="31">
        <v>277173</v>
      </c>
      <c r="E24" s="11" t="s">
        <v>195</v>
      </c>
      <c r="O24" s="11"/>
    </row>
    <row r="25" spans="1:15" x14ac:dyDescent="0.2">
      <c r="A25" s="11">
        <v>24</v>
      </c>
      <c r="B25" s="12" t="s">
        <v>33</v>
      </c>
      <c r="C25" s="12" t="s">
        <v>16</v>
      </c>
      <c r="D25" s="31">
        <v>109393</v>
      </c>
      <c r="E25" s="11" t="s">
        <v>195</v>
      </c>
    </row>
    <row r="26" spans="1:15" x14ac:dyDescent="0.2">
      <c r="A26" s="11">
        <v>25</v>
      </c>
      <c r="B26" s="12" t="s">
        <v>22</v>
      </c>
      <c r="C26" s="12" t="s">
        <v>16</v>
      </c>
      <c r="D26" s="31">
        <v>12207</v>
      </c>
      <c r="E26" s="11" t="s">
        <v>195</v>
      </c>
    </row>
    <row r="27" spans="1:15" x14ac:dyDescent="0.2">
      <c r="A27" s="11">
        <v>26</v>
      </c>
      <c r="B27" s="11" t="s">
        <v>72</v>
      </c>
      <c r="C27" s="11" t="s">
        <v>16</v>
      </c>
      <c r="D27" s="31">
        <v>260999</v>
      </c>
      <c r="E27" s="11" t="s">
        <v>195</v>
      </c>
    </row>
    <row r="28" spans="1:15" x14ac:dyDescent="0.2">
      <c r="A28" s="11">
        <v>27</v>
      </c>
      <c r="B28" s="12" t="s">
        <v>75</v>
      </c>
      <c r="C28" s="12" t="s">
        <v>16</v>
      </c>
      <c r="D28" s="31">
        <v>260999</v>
      </c>
      <c r="E28" s="11" t="s">
        <v>195</v>
      </c>
    </row>
    <row r="29" spans="1:15" x14ac:dyDescent="0.2">
      <c r="A29" s="11">
        <v>28</v>
      </c>
      <c r="B29" s="12" t="s">
        <v>77</v>
      </c>
      <c r="C29" s="12" t="s">
        <v>16</v>
      </c>
      <c r="D29" s="31">
        <v>93734</v>
      </c>
      <c r="E29" s="11" t="s">
        <v>195</v>
      </c>
    </row>
    <row r="30" spans="1:15" x14ac:dyDescent="0.2">
      <c r="A30" s="11">
        <v>29</v>
      </c>
      <c r="B30" s="12" t="s">
        <v>81</v>
      </c>
      <c r="C30" s="12" t="s">
        <v>16</v>
      </c>
      <c r="D30" s="31">
        <v>5811</v>
      </c>
      <c r="E30" s="11" t="s">
        <v>195</v>
      </c>
    </row>
    <row r="31" spans="1:15" x14ac:dyDescent="0.2">
      <c r="A31" s="11">
        <v>30</v>
      </c>
      <c r="B31" s="11" t="s">
        <v>196</v>
      </c>
      <c r="C31" s="11" t="s">
        <v>16</v>
      </c>
      <c r="D31" s="31">
        <v>190894</v>
      </c>
      <c r="E31" s="11" t="s">
        <v>195</v>
      </c>
    </row>
    <row r="32" spans="1:15" x14ac:dyDescent="0.2">
      <c r="A32" s="11">
        <v>31</v>
      </c>
      <c r="B32" s="12" t="s">
        <v>83</v>
      </c>
      <c r="C32" s="12" t="s">
        <v>16</v>
      </c>
      <c r="D32" s="31">
        <v>177165</v>
      </c>
      <c r="E32" s="11" t="s">
        <v>195</v>
      </c>
    </row>
    <row r="33" spans="1:5" x14ac:dyDescent="0.2">
      <c r="A33" s="11">
        <v>32</v>
      </c>
      <c r="B33" s="11" t="s">
        <v>76</v>
      </c>
      <c r="C33" s="11" t="s">
        <v>16</v>
      </c>
      <c r="D33" s="31">
        <v>108161</v>
      </c>
      <c r="E33" s="11" t="s">
        <v>195</v>
      </c>
    </row>
    <row r="34" spans="1:5" x14ac:dyDescent="0.2">
      <c r="A34" s="11">
        <v>33</v>
      </c>
      <c r="B34" s="12" t="s">
        <v>36</v>
      </c>
      <c r="C34" s="12" t="s">
        <v>16</v>
      </c>
      <c r="D34" s="31">
        <v>70015</v>
      </c>
      <c r="E34" s="11" t="s">
        <v>195</v>
      </c>
    </row>
    <row r="35" spans="1:5" x14ac:dyDescent="0.2">
      <c r="A35" s="11">
        <v>34</v>
      </c>
      <c r="B35" s="11" t="s">
        <v>80</v>
      </c>
      <c r="C35" s="11" t="s">
        <v>15</v>
      </c>
      <c r="D35" s="31">
        <v>472522</v>
      </c>
      <c r="E35" s="11" t="s">
        <v>195</v>
      </c>
    </row>
    <row r="36" spans="1:5" x14ac:dyDescent="0.2">
      <c r="A36" s="11">
        <v>35</v>
      </c>
      <c r="B36" s="12" t="s">
        <v>38</v>
      </c>
      <c r="C36" s="12" t="s">
        <v>15</v>
      </c>
      <c r="D36" s="31">
        <v>12742</v>
      </c>
      <c r="E36" s="11" t="s">
        <v>195</v>
      </c>
    </row>
    <row r="37" spans="1:5" x14ac:dyDescent="0.2">
      <c r="A37" s="11">
        <v>36</v>
      </c>
      <c r="B37" s="11" t="s">
        <v>14</v>
      </c>
      <c r="C37" s="11" t="s">
        <v>15</v>
      </c>
      <c r="D37" s="31">
        <v>152555</v>
      </c>
      <c r="E37" s="11" t="s">
        <v>195</v>
      </c>
    </row>
    <row r="38" spans="1:5" x14ac:dyDescent="0.2">
      <c r="A38" s="11">
        <v>37</v>
      </c>
      <c r="B38" s="11" t="s">
        <v>82</v>
      </c>
      <c r="C38" s="11" t="s">
        <v>24</v>
      </c>
      <c r="D38" s="31">
        <v>58531</v>
      </c>
      <c r="E38" s="11" t="s">
        <v>195</v>
      </c>
    </row>
    <row r="39" spans="1:5" x14ac:dyDescent="0.2">
      <c r="A39" s="11">
        <v>38</v>
      </c>
      <c r="B39" s="12" t="s">
        <v>25</v>
      </c>
      <c r="C39" s="12" t="s">
        <v>24</v>
      </c>
      <c r="D39" s="31">
        <v>10206</v>
      </c>
      <c r="E39" s="11" t="s">
        <v>195</v>
      </c>
    </row>
    <row r="40" spans="1:5" x14ac:dyDescent="0.2">
      <c r="A40" s="11">
        <v>39</v>
      </c>
      <c r="B40" s="12" t="s">
        <v>23</v>
      </c>
      <c r="C40" s="12" t="s">
        <v>24</v>
      </c>
      <c r="D40" s="31">
        <v>74398</v>
      </c>
      <c r="E40" s="11" t="s">
        <v>195</v>
      </c>
    </row>
    <row r="41" spans="1:5" x14ac:dyDescent="0.2">
      <c r="A41" s="11">
        <v>40</v>
      </c>
      <c r="B41" s="11" t="s">
        <v>84</v>
      </c>
      <c r="C41" s="11" t="s">
        <v>10</v>
      </c>
      <c r="D41" s="31">
        <v>84465</v>
      </c>
      <c r="E41" s="11" t="s">
        <v>195</v>
      </c>
    </row>
    <row r="42" spans="1:5" x14ac:dyDescent="0.2">
      <c r="A42" s="11">
        <v>41</v>
      </c>
      <c r="B42" s="12" t="s">
        <v>9</v>
      </c>
      <c r="C42" s="12" t="s">
        <v>10</v>
      </c>
      <c r="D42" s="31">
        <v>91065</v>
      </c>
      <c r="E42" s="11" t="s">
        <v>195</v>
      </c>
    </row>
    <row r="43" spans="1:5" x14ac:dyDescent="0.2">
      <c r="A43" s="11">
        <v>42</v>
      </c>
      <c r="B43" s="12" t="s">
        <v>88</v>
      </c>
      <c r="C43" s="12" t="s">
        <v>10</v>
      </c>
      <c r="D43" s="31">
        <v>264488</v>
      </c>
      <c r="E43" s="11" t="s">
        <v>195</v>
      </c>
    </row>
    <row r="44" spans="1:5" x14ac:dyDescent="0.2">
      <c r="A44" s="11">
        <v>43</v>
      </c>
      <c r="B44" s="11" t="s">
        <v>85</v>
      </c>
      <c r="C44" s="11" t="s">
        <v>10</v>
      </c>
      <c r="D44" s="31">
        <v>76424</v>
      </c>
      <c r="E44" s="11" t="s">
        <v>195</v>
      </c>
    </row>
    <row r="45" spans="1:5" x14ac:dyDescent="0.2">
      <c r="A45" s="11">
        <v>44</v>
      </c>
      <c r="B45" s="12" t="s">
        <v>134</v>
      </c>
      <c r="C45" s="11" t="s">
        <v>10</v>
      </c>
      <c r="D45" s="31">
        <v>855164</v>
      </c>
      <c r="E45" s="11" t="s">
        <v>198</v>
      </c>
    </row>
    <row r="46" spans="1:5" x14ac:dyDescent="0.2">
      <c r="A46" s="11">
        <v>45</v>
      </c>
      <c r="B46" s="12" t="s">
        <v>27</v>
      </c>
      <c r="C46" s="12" t="s">
        <v>10</v>
      </c>
      <c r="D46" s="31">
        <v>101735</v>
      </c>
      <c r="E46" s="11" t="s">
        <v>195</v>
      </c>
    </row>
    <row r="47" spans="1:5" x14ac:dyDescent="0.2">
      <c r="A47" s="11">
        <v>46</v>
      </c>
      <c r="B47" s="12" t="s">
        <v>26</v>
      </c>
      <c r="C47" s="12" t="s">
        <v>10</v>
      </c>
      <c r="D47" s="31">
        <v>45872</v>
      </c>
      <c r="E47" s="11" t="s">
        <v>195</v>
      </c>
    </row>
    <row r="48" spans="1:5" x14ac:dyDescent="0.2">
      <c r="A48" s="11">
        <v>47</v>
      </c>
      <c r="B48" s="12" t="s">
        <v>28</v>
      </c>
      <c r="C48" s="12" t="s">
        <v>29</v>
      </c>
      <c r="D48" s="31">
        <v>616216</v>
      </c>
      <c r="E48" s="11" t="s">
        <v>195</v>
      </c>
    </row>
    <row r="49" spans="1:5" x14ac:dyDescent="0.2">
      <c r="A49" s="11">
        <v>48</v>
      </c>
      <c r="B49" s="11" t="s">
        <v>86</v>
      </c>
      <c r="C49" s="11" t="s">
        <v>87</v>
      </c>
      <c r="D49" s="31">
        <v>391495</v>
      </c>
      <c r="E49" s="11" t="s">
        <v>195</v>
      </c>
    </row>
    <row r="50" spans="1:5" x14ac:dyDescent="0.2">
      <c r="A50" s="11">
        <v>49</v>
      </c>
      <c r="B50" s="11" t="s">
        <v>89</v>
      </c>
      <c r="C50" s="11" t="s">
        <v>42</v>
      </c>
      <c r="D50" s="31">
        <v>481420</v>
      </c>
      <c r="E50" s="11" t="s">
        <v>195</v>
      </c>
    </row>
    <row r="51" spans="1:5" x14ac:dyDescent="0.2">
      <c r="A51" s="11">
        <v>50</v>
      </c>
      <c r="B51" s="12" t="s">
        <v>135</v>
      </c>
      <c r="C51" s="11" t="s">
        <v>42</v>
      </c>
      <c r="D51" s="31">
        <v>7868</v>
      </c>
      <c r="E51" s="11" t="s">
        <v>198</v>
      </c>
    </row>
    <row r="52" spans="1:5" x14ac:dyDescent="0.2">
      <c r="A52" s="11">
        <v>51</v>
      </c>
      <c r="B52" s="11" t="s">
        <v>90</v>
      </c>
      <c r="C52" s="11" t="s">
        <v>42</v>
      </c>
      <c r="D52" s="31">
        <v>311404</v>
      </c>
      <c r="E52" s="11" t="s">
        <v>195</v>
      </c>
    </row>
    <row r="53" spans="1:5" x14ac:dyDescent="0.2">
      <c r="A53" s="11">
        <v>52</v>
      </c>
      <c r="B53" s="12" t="s">
        <v>97</v>
      </c>
      <c r="C53" s="12" t="s">
        <v>42</v>
      </c>
      <c r="D53" s="31">
        <v>52575</v>
      </c>
      <c r="E53" s="11" t="s">
        <v>195</v>
      </c>
    </row>
    <row r="54" spans="1:5" x14ac:dyDescent="0.2">
      <c r="A54" s="11">
        <v>53</v>
      </c>
      <c r="B54" s="12" t="s">
        <v>41</v>
      </c>
      <c r="C54" s="12" t="s">
        <v>42</v>
      </c>
      <c r="D54" s="31">
        <v>34706</v>
      </c>
      <c r="E54" s="11" t="s">
        <v>195</v>
      </c>
    </row>
    <row r="55" spans="1:5" x14ac:dyDescent="0.2">
      <c r="A55" s="11">
        <v>54</v>
      </c>
      <c r="B55" s="12" t="s">
        <v>99</v>
      </c>
      <c r="C55" s="12" t="s">
        <v>31</v>
      </c>
      <c r="D55" s="31">
        <v>45250</v>
      </c>
      <c r="E55" s="11" t="s">
        <v>195</v>
      </c>
    </row>
    <row r="56" spans="1:5" x14ac:dyDescent="0.2">
      <c r="A56" s="11">
        <v>55</v>
      </c>
      <c r="B56" s="11" t="s">
        <v>30</v>
      </c>
      <c r="C56" s="11" t="s">
        <v>31</v>
      </c>
      <c r="D56" s="31">
        <v>72364</v>
      </c>
      <c r="E56" s="11" t="s">
        <v>195</v>
      </c>
    </row>
    <row r="57" spans="1:5" x14ac:dyDescent="0.2">
      <c r="A57" s="11">
        <v>56</v>
      </c>
      <c r="B57" s="11" t="s">
        <v>91</v>
      </c>
      <c r="C57" s="11" t="s">
        <v>44</v>
      </c>
      <c r="D57" s="31">
        <v>89121</v>
      </c>
      <c r="E57" s="11" t="s">
        <v>195</v>
      </c>
    </row>
    <row r="58" spans="1:5" x14ac:dyDescent="0.2">
      <c r="A58" s="11">
        <v>57</v>
      </c>
      <c r="B58" s="12" t="s">
        <v>101</v>
      </c>
      <c r="C58" s="12" t="s">
        <v>44</v>
      </c>
      <c r="D58" s="31">
        <v>21265</v>
      </c>
      <c r="E58" s="11" t="s">
        <v>195</v>
      </c>
    </row>
    <row r="59" spans="1:5" x14ac:dyDescent="0.2">
      <c r="A59" s="11">
        <v>58</v>
      </c>
      <c r="B59" s="11" t="s">
        <v>197</v>
      </c>
      <c r="C59" s="11" t="s">
        <v>44</v>
      </c>
      <c r="D59" s="31">
        <v>59246</v>
      </c>
      <c r="E59" s="11" t="s">
        <v>195</v>
      </c>
    </row>
    <row r="60" spans="1:5" x14ac:dyDescent="0.2">
      <c r="A60" s="11">
        <v>59</v>
      </c>
      <c r="B60" s="11" t="s">
        <v>92</v>
      </c>
      <c r="C60" s="11" t="s">
        <v>44</v>
      </c>
      <c r="D60" s="31">
        <v>842051</v>
      </c>
      <c r="E60" s="11" t="s">
        <v>195</v>
      </c>
    </row>
    <row r="61" spans="1:5" x14ac:dyDescent="0.2">
      <c r="A61" s="11">
        <v>60</v>
      </c>
      <c r="B61" s="11" t="s">
        <v>93</v>
      </c>
      <c r="C61" s="11" t="s">
        <v>44</v>
      </c>
      <c r="D61" s="31">
        <v>263016</v>
      </c>
      <c r="E61" s="11" t="s">
        <v>195</v>
      </c>
    </row>
    <row r="62" spans="1:5" x14ac:dyDescent="0.2">
      <c r="A62" s="11">
        <v>61</v>
      </c>
      <c r="B62" s="12" t="s">
        <v>43</v>
      </c>
      <c r="C62" s="12" t="s">
        <v>44</v>
      </c>
      <c r="D62" s="31">
        <v>3845</v>
      </c>
      <c r="E62" s="11" t="s">
        <v>195</v>
      </c>
    </row>
    <row r="63" spans="1:5" x14ac:dyDescent="0.2">
      <c r="A63" s="11">
        <v>62</v>
      </c>
      <c r="B63" s="12" t="s">
        <v>102</v>
      </c>
      <c r="C63" s="12" t="s">
        <v>44</v>
      </c>
      <c r="D63" s="31">
        <v>287027</v>
      </c>
      <c r="E63" s="11" t="s">
        <v>195</v>
      </c>
    </row>
    <row r="64" spans="1:5" x14ac:dyDescent="0.2">
      <c r="A64" s="11">
        <v>63</v>
      </c>
      <c r="B64" s="12" t="s">
        <v>45</v>
      </c>
      <c r="C64" s="12" t="s">
        <v>44</v>
      </c>
      <c r="D64" s="31">
        <v>924</v>
      </c>
      <c r="E64" s="11" t="s">
        <v>195</v>
      </c>
    </row>
    <row r="65" spans="1:5" x14ac:dyDescent="0.2">
      <c r="A65" s="11">
        <v>64</v>
      </c>
      <c r="B65" s="12" t="s">
        <v>103</v>
      </c>
      <c r="C65" s="12" t="s">
        <v>44</v>
      </c>
      <c r="D65" s="31">
        <v>6568</v>
      </c>
      <c r="E65" s="11" t="s">
        <v>195</v>
      </c>
    </row>
    <row r="66" spans="1:5" x14ac:dyDescent="0.2">
      <c r="A66" s="11">
        <v>65</v>
      </c>
      <c r="B66" s="12" t="s">
        <v>46</v>
      </c>
      <c r="C66" s="12" t="s">
        <v>44</v>
      </c>
      <c r="D66" s="31">
        <v>3743</v>
      </c>
      <c r="E66" s="11" t="s">
        <v>195</v>
      </c>
    </row>
    <row r="67" spans="1:5" x14ac:dyDescent="0.2">
      <c r="A67" s="11">
        <v>66</v>
      </c>
      <c r="B67" s="12" t="s">
        <v>104</v>
      </c>
      <c r="C67" s="12" t="s">
        <v>44</v>
      </c>
      <c r="D67" s="31">
        <v>458880</v>
      </c>
      <c r="E67" s="11" t="s">
        <v>195</v>
      </c>
    </row>
    <row r="68" spans="1:5" x14ac:dyDescent="0.2">
      <c r="A68" s="11">
        <v>67</v>
      </c>
      <c r="B68" s="11" t="s">
        <v>94</v>
      </c>
      <c r="C68" s="11" t="s">
        <v>44</v>
      </c>
      <c r="D68" s="31">
        <v>242203</v>
      </c>
      <c r="E68" s="11" t="s">
        <v>195</v>
      </c>
    </row>
    <row r="69" spans="1:5" x14ac:dyDescent="0.2">
      <c r="A69" s="11">
        <v>68</v>
      </c>
      <c r="B69" s="11" t="s">
        <v>95</v>
      </c>
      <c r="C69" s="11" t="s">
        <v>96</v>
      </c>
      <c r="D69" s="31">
        <v>245255</v>
      </c>
      <c r="E69" s="11" t="s">
        <v>195</v>
      </c>
    </row>
    <row r="70" spans="1:5" x14ac:dyDescent="0.2">
      <c r="A70" s="11">
        <v>69</v>
      </c>
      <c r="B70" s="11" t="s">
        <v>98</v>
      </c>
      <c r="C70" s="11" t="s">
        <v>96</v>
      </c>
      <c r="D70" s="40">
        <v>4410</v>
      </c>
      <c r="E70" s="11" t="s">
        <v>195</v>
      </c>
    </row>
    <row r="71" spans="1:5" x14ac:dyDescent="0.2">
      <c r="A71" s="11">
        <v>70</v>
      </c>
      <c r="B71" s="12" t="s">
        <v>228</v>
      </c>
      <c r="C71" s="12" t="s">
        <v>35</v>
      </c>
      <c r="D71" s="31">
        <v>25341</v>
      </c>
      <c r="E71" s="11" t="s">
        <v>195</v>
      </c>
    </row>
    <row r="72" spans="1:5" x14ac:dyDescent="0.2">
      <c r="A72" s="11">
        <v>71</v>
      </c>
      <c r="B72" s="11" t="s">
        <v>34</v>
      </c>
      <c r="C72" s="11" t="s">
        <v>35</v>
      </c>
      <c r="D72" s="31">
        <v>13669</v>
      </c>
      <c r="E72" s="11" t="s">
        <v>195</v>
      </c>
    </row>
    <row r="73" spans="1:5" x14ac:dyDescent="0.2">
      <c r="A73" s="11">
        <v>72</v>
      </c>
      <c r="B73" s="12" t="s">
        <v>130</v>
      </c>
      <c r="C73" s="11" t="s">
        <v>35</v>
      </c>
      <c r="D73" s="31">
        <v>298800</v>
      </c>
      <c r="E73" s="11" t="s">
        <v>198</v>
      </c>
    </row>
    <row r="74" spans="1:5" x14ac:dyDescent="0.2">
      <c r="A74" s="11">
        <v>73</v>
      </c>
      <c r="B74" s="12" t="s">
        <v>53</v>
      </c>
      <c r="C74" s="12" t="s">
        <v>35</v>
      </c>
      <c r="D74" s="31">
        <v>385809</v>
      </c>
      <c r="E74" s="11" t="s">
        <v>195</v>
      </c>
    </row>
    <row r="75" spans="1:5" x14ac:dyDescent="0.2">
      <c r="A75" s="11">
        <v>74</v>
      </c>
      <c r="B75" s="11" t="s">
        <v>37</v>
      </c>
      <c r="C75" s="11" t="s">
        <v>35</v>
      </c>
      <c r="D75" s="31">
        <v>860090</v>
      </c>
      <c r="E75" s="11" t="s">
        <v>195</v>
      </c>
    </row>
    <row r="76" spans="1:5" x14ac:dyDescent="0.2">
      <c r="A76" s="11">
        <v>75</v>
      </c>
      <c r="B76" s="12" t="s">
        <v>58</v>
      </c>
      <c r="C76" s="12" t="s">
        <v>35</v>
      </c>
      <c r="D76" s="31">
        <v>2391</v>
      </c>
      <c r="E76" s="11" t="s">
        <v>195</v>
      </c>
    </row>
    <row r="77" spans="1:5" x14ac:dyDescent="0.2">
      <c r="A77" s="11">
        <v>76</v>
      </c>
      <c r="B77" s="12" t="s">
        <v>131</v>
      </c>
      <c r="C77" s="11" t="s">
        <v>35</v>
      </c>
      <c r="D77" s="31">
        <v>8331</v>
      </c>
      <c r="E77" s="11" t="s">
        <v>198</v>
      </c>
    </row>
    <row r="78" spans="1:5" x14ac:dyDescent="0.2">
      <c r="A78" s="11">
        <v>77</v>
      </c>
      <c r="B78" s="12" t="s">
        <v>50</v>
      </c>
      <c r="C78" s="12" t="s">
        <v>35</v>
      </c>
      <c r="D78" s="31">
        <v>278508</v>
      </c>
      <c r="E78" s="11" t="s">
        <v>195</v>
      </c>
    </row>
    <row r="79" spans="1:5" x14ac:dyDescent="0.2">
      <c r="A79" s="11">
        <v>78</v>
      </c>
      <c r="B79" s="12" t="s">
        <v>54</v>
      </c>
      <c r="C79" s="12" t="s">
        <v>55</v>
      </c>
      <c r="D79" s="31">
        <v>120443</v>
      </c>
      <c r="E79" s="11" t="s">
        <v>195</v>
      </c>
    </row>
    <row r="80" spans="1:5" x14ac:dyDescent="0.2">
      <c r="A80" s="11">
        <v>79</v>
      </c>
      <c r="B80" s="12" t="s">
        <v>117</v>
      </c>
      <c r="C80" s="12" t="s">
        <v>55</v>
      </c>
      <c r="D80" s="31">
        <v>6500</v>
      </c>
      <c r="E80" s="11" t="s">
        <v>195</v>
      </c>
    </row>
    <row r="81" spans="1:5" x14ac:dyDescent="0.2">
      <c r="A81" s="11">
        <v>80</v>
      </c>
      <c r="B81" s="12" t="s">
        <v>65</v>
      </c>
      <c r="C81" s="12" t="s">
        <v>55</v>
      </c>
      <c r="D81" s="31">
        <v>75293</v>
      </c>
      <c r="E81" s="11" t="s">
        <v>195</v>
      </c>
    </row>
    <row r="82" spans="1:5" x14ac:dyDescent="0.2">
      <c r="A82" s="11">
        <v>81</v>
      </c>
      <c r="B82" s="11" t="s">
        <v>106</v>
      </c>
      <c r="C82" s="11" t="s">
        <v>55</v>
      </c>
      <c r="D82" s="31">
        <v>7936</v>
      </c>
      <c r="E82" s="11" t="s">
        <v>195</v>
      </c>
    </row>
    <row r="83" spans="1:5" x14ac:dyDescent="0.2">
      <c r="A83" s="11">
        <v>82</v>
      </c>
      <c r="B83" s="12" t="s">
        <v>118</v>
      </c>
      <c r="C83" s="12" t="s">
        <v>55</v>
      </c>
      <c r="D83" s="31">
        <v>7905</v>
      </c>
      <c r="E83" s="11" t="s">
        <v>195</v>
      </c>
    </row>
    <row r="84" spans="1:5" x14ac:dyDescent="0.2">
      <c r="A84" s="11">
        <v>83</v>
      </c>
      <c r="B84" s="12" t="s">
        <v>133</v>
      </c>
      <c r="C84" s="11" t="s">
        <v>55</v>
      </c>
      <c r="D84" s="31">
        <v>26978</v>
      </c>
      <c r="E84" s="11" t="s">
        <v>198</v>
      </c>
    </row>
    <row r="85" spans="1:5" x14ac:dyDescent="0.2">
      <c r="A85" s="11">
        <v>84</v>
      </c>
      <c r="B85" s="12" t="s">
        <v>68</v>
      </c>
      <c r="C85" s="12" t="s">
        <v>55</v>
      </c>
      <c r="D85" s="31">
        <v>59218</v>
      </c>
      <c r="E85" s="11" t="s">
        <v>195</v>
      </c>
    </row>
    <row r="86" spans="1:5" x14ac:dyDescent="0.2">
      <c r="A86" s="11">
        <v>85</v>
      </c>
      <c r="B86" s="12" t="s">
        <v>71</v>
      </c>
      <c r="C86" s="12" t="s">
        <v>55</v>
      </c>
      <c r="D86" s="31">
        <v>1021</v>
      </c>
      <c r="E86" s="11" t="s">
        <v>195</v>
      </c>
    </row>
    <row r="87" spans="1:5" x14ac:dyDescent="0.2">
      <c r="A87" s="11">
        <v>86</v>
      </c>
      <c r="B87" s="12" t="s">
        <v>119</v>
      </c>
      <c r="C87" s="12" t="s">
        <v>55</v>
      </c>
      <c r="D87" s="31">
        <v>3170</v>
      </c>
      <c r="E87" s="11" t="s">
        <v>195</v>
      </c>
    </row>
    <row r="88" spans="1:5" x14ac:dyDescent="0.2">
      <c r="A88" s="11">
        <v>87</v>
      </c>
      <c r="B88" s="11" t="s">
        <v>105</v>
      </c>
      <c r="C88" s="11" t="s">
        <v>55</v>
      </c>
      <c r="D88" s="31">
        <v>1567872</v>
      </c>
      <c r="E88" s="11" t="s">
        <v>195</v>
      </c>
    </row>
    <row r="89" spans="1:5" x14ac:dyDescent="0.2">
      <c r="A89" s="11">
        <v>88</v>
      </c>
      <c r="B89" s="11" t="s">
        <v>107</v>
      </c>
      <c r="C89" s="11" t="s">
        <v>55</v>
      </c>
      <c r="D89" s="31">
        <v>303625</v>
      </c>
      <c r="E89" s="11" t="s">
        <v>195</v>
      </c>
    </row>
    <row r="90" spans="1:5" x14ac:dyDescent="0.2">
      <c r="A90" s="11">
        <v>89</v>
      </c>
      <c r="B90" s="12" t="s">
        <v>231</v>
      </c>
      <c r="C90" s="12" t="s">
        <v>55</v>
      </c>
      <c r="D90" s="31">
        <v>41992</v>
      </c>
      <c r="E90" s="11" t="s">
        <v>195</v>
      </c>
    </row>
    <row r="91" spans="1:5" x14ac:dyDescent="0.2">
      <c r="A91" s="11">
        <v>90</v>
      </c>
      <c r="B91" s="12" t="s">
        <v>74</v>
      </c>
      <c r="C91" s="12" t="s">
        <v>55</v>
      </c>
      <c r="D91" s="31">
        <v>6239</v>
      </c>
      <c r="E91" s="11" t="s">
        <v>195</v>
      </c>
    </row>
    <row r="92" spans="1:5" x14ac:dyDescent="0.2">
      <c r="A92" s="11">
        <v>91</v>
      </c>
      <c r="B92" s="12" t="s">
        <v>120</v>
      </c>
      <c r="C92" s="12" t="s">
        <v>40</v>
      </c>
      <c r="D92" s="31">
        <v>27544</v>
      </c>
      <c r="E92" s="11" t="s">
        <v>195</v>
      </c>
    </row>
    <row r="93" spans="1:5" x14ac:dyDescent="0.2">
      <c r="A93" s="11">
        <v>92</v>
      </c>
      <c r="B93" s="12" t="s">
        <v>199</v>
      </c>
      <c r="C93" s="11" t="s">
        <v>40</v>
      </c>
      <c r="D93" s="31">
        <v>13455</v>
      </c>
      <c r="E93" s="11" t="s">
        <v>198</v>
      </c>
    </row>
    <row r="94" spans="1:5" x14ac:dyDescent="0.2">
      <c r="A94" s="11">
        <v>93</v>
      </c>
      <c r="B94" s="12" t="s">
        <v>121</v>
      </c>
      <c r="C94" s="12" t="s">
        <v>40</v>
      </c>
      <c r="D94" s="31">
        <v>134385</v>
      </c>
      <c r="E94" s="11" t="s">
        <v>195</v>
      </c>
    </row>
    <row r="95" spans="1:5" x14ac:dyDescent="0.2">
      <c r="A95" s="11">
        <v>94</v>
      </c>
      <c r="B95" s="11" t="s">
        <v>108</v>
      </c>
      <c r="C95" s="11" t="s">
        <v>40</v>
      </c>
      <c r="D95" s="31">
        <v>134309</v>
      </c>
      <c r="E95" s="11" t="s">
        <v>195</v>
      </c>
    </row>
    <row r="96" spans="1:5" x14ac:dyDescent="0.2">
      <c r="A96" s="11">
        <v>95</v>
      </c>
      <c r="B96" s="11" t="s">
        <v>39</v>
      </c>
      <c r="C96" s="11" t="s">
        <v>40</v>
      </c>
      <c r="D96" s="31">
        <v>67453</v>
      </c>
      <c r="E96" s="11" t="s">
        <v>195</v>
      </c>
    </row>
    <row r="97" spans="1:5" x14ac:dyDescent="0.2">
      <c r="A97" s="11">
        <v>96</v>
      </c>
      <c r="B97" s="12" t="s">
        <v>122</v>
      </c>
      <c r="C97" s="12" t="s">
        <v>110</v>
      </c>
      <c r="D97" s="31">
        <v>177571</v>
      </c>
      <c r="E97" s="11" t="s">
        <v>195</v>
      </c>
    </row>
    <row r="98" spans="1:5" x14ac:dyDescent="0.2">
      <c r="A98" s="11">
        <v>97</v>
      </c>
      <c r="B98" s="11" t="s">
        <v>109</v>
      </c>
      <c r="C98" s="11" t="s">
        <v>110</v>
      </c>
      <c r="D98" s="31">
        <v>186239</v>
      </c>
      <c r="E98" s="11" t="s">
        <v>195</v>
      </c>
    </row>
    <row r="99" spans="1:5" x14ac:dyDescent="0.2">
      <c r="A99" s="11">
        <v>98</v>
      </c>
      <c r="B99" s="12" t="s">
        <v>123</v>
      </c>
      <c r="C99" s="12" t="s">
        <v>110</v>
      </c>
      <c r="D99" s="31">
        <v>660388</v>
      </c>
      <c r="E99" s="11" t="s">
        <v>195</v>
      </c>
    </row>
    <row r="100" spans="1:5" x14ac:dyDescent="0.2">
      <c r="A100" s="11">
        <v>99</v>
      </c>
      <c r="B100" s="11" t="s">
        <v>112</v>
      </c>
      <c r="C100" s="11" t="s">
        <v>79</v>
      </c>
      <c r="D100" s="31">
        <v>947890</v>
      </c>
      <c r="E100" s="11" t="s">
        <v>195</v>
      </c>
    </row>
    <row r="101" spans="1:5" x14ac:dyDescent="0.2">
      <c r="A101" s="11">
        <v>100</v>
      </c>
      <c r="B101" s="12" t="s">
        <v>124</v>
      </c>
      <c r="C101" s="12" t="s">
        <v>79</v>
      </c>
      <c r="D101" s="31">
        <v>1317929</v>
      </c>
      <c r="E101" s="11" t="s">
        <v>195</v>
      </c>
    </row>
    <row r="102" spans="1:5" x14ac:dyDescent="0.2">
      <c r="A102" s="11">
        <v>101</v>
      </c>
      <c r="B102" s="12" t="s">
        <v>111</v>
      </c>
      <c r="C102" s="11" t="s">
        <v>79</v>
      </c>
      <c r="D102" s="31">
        <v>2303482</v>
      </c>
      <c r="E102" s="11" t="s">
        <v>195</v>
      </c>
    </row>
    <row r="103" spans="1:5" x14ac:dyDescent="0.2">
      <c r="A103" s="11">
        <v>102</v>
      </c>
      <c r="B103" s="12" t="s">
        <v>136</v>
      </c>
      <c r="C103" s="11" t="s">
        <v>79</v>
      </c>
      <c r="D103" s="31">
        <v>257156</v>
      </c>
      <c r="E103" s="11" t="s">
        <v>198</v>
      </c>
    </row>
    <row r="104" spans="1:5" x14ac:dyDescent="0.2">
      <c r="A104" s="11">
        <v>103</v>
      </c>
      <c r="B104" s="12" t="s">
        <v>78</v>
      </c>
      <c r="C104" s="12" t="s">
        <v>79</v>
      </c>
      <c r="D104" s="31">
        <v>61980</v>
      </c>
      <c r="E104" s="11" t="s">
        <v>195</v>
      </c>
    </row>
    <row r="105" spans="1:5" x14ac:dyDescent="0.2">
      <c r="A105" s="11">
        <v>104</v>
      </c>
      <c r="B105" s="11" t="s">
        <v>113</v>
      </c>
      <c r="C105" s="11" t="s">
        <v>79</v>
      </c>
      <c r="D105" s="31">
        <v>4004</v>
      </c>
      <c r="E105" s="11" t="s">
        <v>195</v>
      </c>
    </row>
    <row r="106" spans="1:5" x14ac:dyDescent="0.2">
      <c r="A106" s="11">
        <v>105</v>
      </c>
      <c r="B106" s="12" t="s">
        <v>61</v>
      </c>
      <c r="C106" s="12" t="s">
        <v>62</v>
      </c>
      <c r="D106" s="31">
        <v>62139</v>
      </c>
      <c r="E106" s="11" t="s">
        <v>195</v>
      </c>
    </row>
    <row r="107" spans="1:5" x14ac:dyDescent="0.2">
      <c r="A107" s="11">
        <v>106</v>
      </c>
      <c r="B107" s="11" t="s">
        <v>114</v>
      </c>
      <c r="C107" s="11" t="s">
        <v>62</v>
      </c>
      <c r="D107" s="31">
        <v>8299</v>
      </c>
      <c r="E107" s="11" t="s">
        <v>195</v>
      </c>
    </row>
    <row r="108" spans="1:5" x14ac:dyDescent="0.2">
      <c r="A108" s="11">
        <v>107</v>
      </c>
      <c r="B108" s="11" t="s">
        <v>115</v>
      </c>
      <c r="C108" s="11" t="s">
        <v>62</v>
      </c>
      <c r="D108" s="31">
        <v>193744</v>
      </c>
      <c r="E108" s="11" t="s">
        <v>195</v>
      </c>
    </row>
    <row r="109" spans="1:5" x14ac:dyDescent="0.2">
      <c r="A109" s="11">
        <v>108</v>
      </c>
      <c r="B109" s="12" t="s">
        <v>125</v>
      </c>
      <c r="C109" s="12" t="s">
        <v>48</v>
      </c>
      <c r="D109" s="31">
        <v>530</v>
      </c>
      <c r="E109" s="11" t="s">
        <v>195</v>
      </c>
    </row>
    <row r="110" spans="1:5" x14ac:dyDescent="0.2">
      <c r="A110" s="11">
        <v>109</v>
      </c>
      <c r="B110" s="11" t="s">
        <v>47</v>
      </c>
      <c r="C110" s="11" t="s">
        <v>48</v>
      </c>
      <c r="D110" s="31">
        <v>12779</v>
      </c>
      <c r="E110" s="11" t="s">
        <v>195</v>
      </c>
    </row>
    <row r="111" spans="1:5" x14ac:dyDescent="0.2">
      <c r="A111" s="11">
        <v>110</v>
      </c>
      <c r="B111" s="11" t="s">
        <v>49</v>
      </c>
      <c r="C111" s="11" t="s">
        <v>48</v>
      </c>
      <c r="D111" s="31">
        <v>52109</v>
      </c>
      <c r="E111" s="11" t="s">
        <v>195</v>
      </c>
    </row>
    <row r="112" spans="1:5" x14ac:dyDescent="0.2">
      <c r="A112" s="11">
        <v>111</v>
      </c>
      <c r="B112" s="12" t="s">
        <v>126</v>
      </c>
      <c r="C112" s="12" t="s">
        <v>48</v>
      </c>
      <c r="D112" s="31">
        <v>252551</v>
      </c>
      <c r="E112" s="11" t="s">
        <v>195</v>
      </c>
    </row>
    <row r="113" spans="1:6" x14ac:dyDescent="0.2">
      <c r="A113" s="11">
        <v>112</v>
      </c>
      <c r="B113" s="12" t="s">
        <v>127</v>
      </c>
      <c r="C113" s="12" t="s">
        <v>48</v>
      </c>
      <c r="D113" s="31">
        <v>19109</v>
      </c>
      <c r="E113" s="11" t="s">
        <v>195</v>
      </c>
    </row>
    <row r="114" spans="1:6" x14ac:dyDescent="0.2">
      <c r="A114" s="11">
        <v>113</v>
      </c>
      <c r="B114" s="11" t="s">
        <v>116</v>
      </c>
      <c r="C114" s="11" t="s">
        <v>48</v>
      </c>
      <c r="D114" s="31">
        <v>595047</v>
      </c>
      <c r="E114" s="11" t="s">
        <v>195</v>
      </c>
    </row>
    <row r="115" spans="1:6" x14ac:dyDescent="0.2">
      <c r="A115" s="11">
        <v>114</v>
      </c>
      <c r="B115" s="12" t="s">
        <v>128</v>
      </c>
      <c r="C115" s="12" t="s">
        <v>48</v>
      </c>
      <c r="D115" s="31">
        <v>8179</v>
      </c>
      <c r="E115" s="11" t="s">
        <v>195</v>
      </c>
    </row>
    <row r="116" spans="1:6" x14ac:dyDescent="0.2">
      <c r="A116" s="11">
        <v>115</v>
      </c>
      <c r="B116" s="11" t="s">
        <v>51</v>
      </c>
      <c r="C116" s="11" t="s">
        <v>52</v>
      </c>
      <c r="D116" s="31">
        <v>10529</v>
      </c>
      <c r="E116" s="11" t="s">
        <v>195</v>
      </c>
    </row>
    <row r="117" spans="1:6" x14ac:dyDescent="0.2">
      <c r="A117" s="11">
        <v>116</v>
      </c>
      <c r="B117" s="11" t="s">
        <v>233</v>
      </c>
      <c r="C117" s="11" t="s">
        <v>234</v>
      </c>
      <c r="D117" s="31">
        <v>223154</v>
      </c>
      <c r="E117" s="11" t="s">
        <v>232</v>
      </c>
      <c r="F117" s="43" t="s">
        <v>286</v>
      </c>
    </row>
    <row r="118" spans="1:6" x14ac:dyDescent="0.2">
      <c r="A118" s="11">
        <v>117</v>
      </c>
      <c r="B118" s="11" t="s">
        <v>235</v>
      </c>
      <c r="C118" s="11" t="s">
        <v>236</v>
      </c>
      <c r="D118" s="31">
        <v>2704954</v>
      </c>
      <c r="E118" s="11" t="s">
        <v>195</v>
      </c>
    </row>
    <row r="119" spans="1:6" x14ac:dyDescent="0.2">
      <c r="A119" s="11">
        <v>118</v>
      </c>
      <c r="B119" s="11" t="s">
        <v>237</v>
      </c>
      <c r="C119" s="11" t="s">
        <v>236</v>
      </c>
      <c r="D119" s="31">
        <v>112123</v>
      </c>
      <c r="E119" s="11" t="s">
        <v>195</v>
      </c>
    </row>
    <row r="120" spans="1:6" x14ac:dyDescent="0.2">
      <c r="A120" s="11">
        <v>119</v>
      </c>
      <c r="B120" s="12" t="s">
        <v>238</v>
      </c>
      <c r="C120" s="12" t="s">
        <v>236</v>
      </c>
      <c r="D120" s="40">
        <v>74486</v>
      </c>
      <c r="E120" s="11" t="s">
        <v>195</v>
      </c>
    </row>
    <row r="121" spans="1:6" x14ac:dyDescent="0.2">
      <c r="A121" s="11">
        <v>120</v>
      </c>
      <c r="B121" s="12" t="s">
        <v>239</v>
      </c>
      <c r="C121" s="12" t="s">
        <v>236</v>
      </c>
      <c r="D121" s="31">
        <v>29641</v>
      </c>
      <c r="E121" s="11" t="s">
        <v>195</v>
      </c>
    </row>
    <row r="122" spans="1:6" x14ac:dyDescent="0.2">
      <c r="A122" s="11">
        <v>121</v>
      </c>
      <c r="B122" s="12" t="s">
        <v>240</v>
      </c>
      <c r="C122" s="12" t="s">
        <v>236</v>
      </c>
      <c r="D122" s="40">
        <v>2945</v>
      </c>
      <c r="E122" s="11" t="s">
        <v>195</v>
      </c>
    </row>
    <row r="123" spans="1:6" x14ac:dyDescent="0.2">
      <c r="A123" s="11">
        <v>122</v>
      </c>
      <c r="B123" s="12" t="s">
        <v>241</v>
      </c>
      <c r="C123" s="12" t="s">
        <v>236</v>
      </c>
      <c r="D123" s="31">
        <v>42014</v>
      </c>
      <c r="E123" s="11" t="s">
        <v>195</v>
      </c>
    </row>
    <row r="124" spans="1:6" x14ac:dyDescent="0.2">
      <c r="A124" s="11">
        <v>123</v>
      </c>
      <c r="B124" s="12" t="s">
        <v>242</v>
      </c>
      <c r="C124" s="12" t="s">
        <v>236</v>
      </c>
      <c r="D124" s="31">
        <v>54264</v>
      </c>
      <c r="E124" s="11" t="s">
        <v>195</v>
      </c>
    </row>
    <row r="125" spans="1:6" x14ac:dyDescent="0.2">
      <c r="A125" s="11">
        <v>124</v>
      </c>
      <c r="B125" s="11" t="s">
        <v>243</v>
      </c>
      <c r="C125" s="11" t="s">
        <v>236</v>
      </c>
      <c r="D125" s="31">
        <v>86637</v>
      </c>
      <c r="E125" s="11" t="s">
        <v>195</v>
      </c>
    </row>
    <row r="126" spans="1:6" x14ac:dyDescent="0.2">
      <c r="A126" s="11">
        <v>125</v>
      </c>
      <c r="B126" s="12" t="s">
        <v>244</v>
      </c>
      <c r="C126" s="12" t="s">
        <v>236</v>
      </c>
      <c r="D126" s="31">
        <v>64270</v>
      </c>
      <c r="E126" s="11" t="s">
        <v>195</v>
      </c>
    </row>
    <row r="127" spans="1:6" x14ac:dyDescent="0.2">
      <c r="A127" s="11">
        <v>126</v>
      </c>
      <c r="B127" s="12" t="s">
        <v>245</v>
      </c>
      <c r="C127" s="12" t="s">
        <v>246</v>
      </c>
      <c r="D127" s="40">
        <v>2747</v>
      </c>
      <c r="E127" s="11" t="s">
        <v>195</v>
      </c>
    </row>
    <row r="128" spans="1:6" x14ac:dyDescent="0.2">
      <c r="A128" s="11">
        <v>127</v>
      </c>
      <c r="B128" s="12" t="s">
        <v>247</v>
      </c>
      <c r="C128" s="12" t="s">
        <v>16</v>
      </c>
      <c r="D128" s="31">
        <v>12407</v>
      </c>
      <c r="E128" s="11" t="s">
        <v>195</v>
      </c>
    </row>
    <row r="129" spans="1:10" x14ac:dyDescent="0.2">
      <c r="A129" s="11">
        <v>128</v>
      </c>
      <c r="B129" s="12" t="s">
        <v>248</v>
      </c>
      <c r="C129" s="12" t="s">
        <v>16</v>
      </c>
      <c r="D129" s="31">
        <v>50815</v>
      </c>
      <c r="E129" s="11" t="s">
        <v>195</v>
      </c>
    </row>
    <row r="130" spans="1:10" x14ac:dyDescent="0.2">
      <c r="A130" s="11">
        <v>129</v>
      </c>
      <c r="B130" s="12" t="s">
        <v>222</v>
      </c>
      <c r="C130" s="12" t="s">
        <v>223</v>
      </c>
      <c r="D130" s="31">
        <v>93358</v>
      </c>
      <c r="E130" s="11" t="s">
        <v>195</v>
      </c>
    </row>
    <row r="131" spans="1:10" x14ac:dyDescent="0.2">
      <c r="A131" s="11">
        <v>130</v>
      </c>
      <c r="B131" s="12" t="s">
        <v>135</v>
      </c>
      <c r="C131" s="12" t="s">
        <v>42</v>
      </c>
      <c r="D131" s="40">
        <v>8046</v>
      </c>
      <c r="E131" s="11" t="s">
        <v>195</v>
      </c>
    </row>
    <row r="132" spans="1:10" x14ac:dyDescent="0.2">
      <c r="A132" s="11">
        <v>131</v>
      </c>
      <c r="B132" s="12" t="s">
        <v>249</v>
      </c>
      <c r="C132" s="12" t="s">
        <v>31</v>
      </c>
      <c r="D132" s="31">
        <v>7279</v>
      </c>
      <c r="E132" s="11" t="s">
        <v>195</v>
      </c>
    </row>
    <row r="133" spans="1:10" x14ac:dyDescent="0.2">
      <c r="A133" s="11">
        <v>132</v>
      </c>
      <c r="B133" s="12" t="s">
        <v>250</v>
      </c>
      <c r="C133" s="12" t="s">
        <v>35</v>
      </c>
      <c r="D133" s="40">
        <v>154</v>
      </c>
      <c r="E133" s="11" t="s">
        <v>195</v>
      </c>
    </row>
    <row r="134" spans="1:10" x14ac:dyDescent="0.2">
      <c r="A134" s="11">
        <v>133</v>
      </c>
      <c r="B134" s="12" t="s">
        <v>251</v>
      </c>
      <c r="C134" s="12" t="s">
        <v>16</v>
      </c>
      <c r="D134" s="31">
        <v>56610</v>
      </c>
      <c r="E134" s="11" t="s">
        <v>195</v>
      </c>
    </row>
    <row r="135" spans="1:10" x14ac:dyDescent="0.2">
      <c r="A135" s="11">
        <v>134</v>
      </c>
      <c r="B135" s="12" t="s">
        <v>252</v>
      </c>
      <c r="C135" s="12" t="s">
        <v>234</v>
      </c>
      <c r="D135" s="40">
        <v>2287</v>
      </c>
      <c r="E135" s="11" t="s">
        <v>195</v>
      </c>
    </row>
    <row r="136" spans="1:10" x14ac:dyDescent="0.2">
      <c r="A136" s="11">
        <v>135</v>
      </c>
      <c r="B136" s="12" t="s">
        <v>253</v>
      </c>
      <c r="C136" s="12" t="s">
        <v>48</v>
      </c>
      <c r="D136" s="31">
        <v>99631</v>
      </c>
      <c r="E136" s="11" t="s">
        <v>195</v>
      </c>
    </row>
    <row r="137" spans="1:10" x14ac:dyDescent="0.2">
      <c r="A137" s="11"/>
      <c r="B137" s="14" t="s">
        <v>278</v>
      </c>
      <c r="C137" s="14"/>
      <c r="D137" s="41">
        <f>SUM(D2:D136)</f>
        <v>29004545</v>
      </c>
      <c r="E137" s="12"/>
      <c r="F137" s="11"/>
    </row>
    <row r="138" spans="1:10" x14ac:dyDescent="0.2">
      <c r="A138" s="11"/>
      <c r="B138" s="52" t="s">
        <v>284</v>
      </c>
      <c r="C138" s="53"/>
      <c r="D138" s="56">
        <v>326538820</v>
      </c>
      <c r="E138" s="12"/>
      <c r="F138" s="11"/>
    </row>
    <row r="140" spans="1:10" s="9" customFormat="1" x14ac:dyDescent="0.2">
      <c r="A140" s="44" t="s">
        <v>288</v>
      </c>
      <c r="B140" s="42"/>
      <c r="E140" s="42"/>
    </row>
    <row r="141" spans="1:10" s="9" customFormat="1" x14ac:dyDescent="0.2">
      <c r="A141" s="45" t="s">
        <v>279</v>
      </c>
      <c r="E141" s="39"/>
    </row>
    <row r="143" spans="1:10" x14ac:dyDescent="0.2">
      <c r="B143" s="11" t="s">
        <v>3</v>
      </c>
      <c r="C143" s="11" t="s">
        <v>4</v>
      </c>
      <c r="D143" s="31" t="s">
        <v>256</v>
      </c>
      <c r="E143" s="11" t="s">
        <v>257</v>
      </c>
    </row>
    <row r="144" spans="1:10" x14ac:dyDescent="0.2">
      <c r="B144" s="12" t="s">
        <v>54</v>
      </c>
      <c r="C144" s="12" t="s">
        <v>55</v>
      </c>
      <c r="D144" s="31">
        <v>120443</v>
      </c>
      <c r="E144" s="11">
        <v>44</v>
      </c>
      <c r="G144" s="50"/>
      <c r="H144" s="50"/>
      <c r="I144" s="50"/>
      <c r="J144" s="50"/>
    </row>
    <row r="145" spans="2:10" x14ac:dyDescent="0.2">
      <c r="B145" s="12" t="s">
        <v>117</v>
      </c>
      <c r="C145" s="12" t="s">
        <v>55</v>
      </c>
      <c r="D145" s="31">
        <v>6500</v>
      </c>
      <c r="E145" s="11">
        <v>57.6</v>
      </c>
      <c r="G145" s="51"/>
      <c r="J145" s="50"/>
    </row>
    <row r="146" spans="2:10" x14ac:dyDescent="0.2">
      <c r="B146" s="12" t="s">
        <v>5</v>
      </c>
      <c r="C146" s="12" t="s">
        <v>0</v>
      </c>
      <c r="D146" s="31">
        <v>298192</v>
      </c>
      <c r="E146" s="11">
        <v>47.5</v>
      </c>
      <c r="G146" s="50"/>
      <c r="J146" s="50"/>
    </row>
    <row r="147" spans="2:10" x14ac:dyDescent="0.2">
      <c r="B147" s="12" t="s">
        <v>120</v>
      </c>
      <c r="C147" s="12" t="s">
        <v>40</v>
      </c>
      <c r="D147" s="31">
        <v>27544</v>
      </c>
      <c r="E147" s="11">
        <v>44.5</v>
      </c>
      <c r="G147" s="50"/>
      <c r="H147" s="46"/>
      <c r="I147" s="47"/>
      <c r="J147" s="50"/>
    </row>
    <row r="148" spans="2:10" x14ac:dyDescent="0.2">
      <c r="B148" s="11" t="s">
        <v>59</v>
      </c>
      <c r="C148" s="11" t="s">
        <v>16</v>
      </c>
      <c r="D148" s="31">
        <v>2231</v>
      </c>
      <c r="E148" s="11">
        <v>37.6</v>
      </c>
      <c r="G148" s="50"/>
      <c r="H148" s="50"/>
      <c r="I148" s="50"/>
      <c r="J148" s="50"/>
    </row>
    <row r="149" spans="2:10" x14ac:dyDescent="0.2">
      <c r="B149" s="11" t="s">
        <v>91</v>
      </c>
      <c r="C149" s="11" t="s">
        <v>44</v>
      </c>
      <c r="D149" s="31">
        <v>89121</v>
      </c>
      <c r="E149" s="11">
        <v>43.8</v>
      </c>
      <c r="G149" s="50"/>
      <c r="H149" s="50"/>
      <c r="I149" s="50"/>
      <c r="J149" s="50"/>
    </row>
    <row r="150" spans="2:10" x14ac:dyDescent="0.2">
      <c r="B150" s="12" t="s">
        <v>228</v>
      </c>
      <c r="C150" s="12" t="s">
        <v>35</v>
      </c>
      <c r="D150" s="31">
        <v>25341</v>
      </c>
      <c r="E150" s="11">
        <v>40</v>
      </c>
    </row>
    <row r="151" spans="2:10" x14ac:dyDescent="0.2">
      <c r="B151" s="11" t="s">
        <v>80</v>
      </c>
      <c r="C151" s="11" t="s">
        <v>15</v>
      </c>
      <c r="D151" s="31">
        <v>472522</v>
      </c>
      <c r="E151" s="11">
        <v>46</v>
      </c>
    </row>
    <row r="152" spans="2:10" x14ac:dyDescent="0.2">
      <c r="B152" s="11" t="s">
        <v>112</v>
      </c>
      <c r="C152" s="11" t="s">
        <v>79</v>
      </c>
      <c r="D152" s="31">
        <v>947890</v>
      </c>
      <c r="E152" s="11">
        <v>48.4</v>
      </c>
    </row>
    <row r="153" spans="2:10" x14ac:dyDescent="0.2">
      <c r="B153" s="12" t="s">
        <v>125</v>
      </c>
      <c r="C153" s="12" t="s">
        <v>48</v>
      </c>
      <c r="D153" s="31">
        <v>530</v>
      </c>
      <c r="E153" s="11">
        <v>44.1</v>
      </c>
    </row>
    <row r="154" spans="2:10" x14ac:dyDescent="0.2">
      <c r="B154" s="12" t="s">
        <v>199</v>
      </c>
      <c r="C154" s="11" t="s">
        <v>40</v>
      </c>
      <c r="D154" s="31">
        <v>13455</v>
      </c>
      <c r="E154" s="11">
        <v>45.1</v>
      </c>
    </row>
    <row r="155" spans="2:10" x14ac:dyDescent="0.2">
      <c r="B155" s="12" t="s">
        <v>65</v>
      </c>
      <c r="C155" s="12" t="s">
        <v>55</v>
      </c>
      <c r="D155" s="31">
        <v>75293</v>
      </c>
      <c r="E155" s="11">
        <v>47.1</v>
      </c>
    </row>
    <row r="156" spans="2:10" x14ac:dyDescent="0.2">
      <c r="B156" s="12" t="s">
        <v>11</v>
      </c>
      <c r="C156" s="12" t="s">
        <v>12</v>
      </c>
      <c r="D156" s="31">
        <v>212157</v>
      </c>
      <c r="E156" s="11">
        <v>48.5</v>
      </c>
    </row>
    <row r="157" spans="2:10" x14ac:dyDescent="0.2">
      <c r="B157" s="11" t="s">
        <v>84</v>
      </c>
      <c r="C157" s="11" t="s">
        <v>10</v>
      </c>
      <c r="D157" s="31">
        <v>84465</v>
      </c>
      <c r="E157" s="11">
        <v>44.1</v>
      </c>
    </row>
    <row r="158" spans="2:10" x14ac:dyDescent="0.2">
      <c r="B158" s="12" t="s">
        <v>99</v>
      </c>
      <c r="C158" s="12" t="s">
        <v>31</v>
      </c>
      <c r="D158" s="31">
        <v>45250</v>
      </c>
      <c r="E158" s="11">
        <v>44.3</v>
      </c>
    </row>
    <row r="159" spans="2:10" x14ac:dyDescent="0.2">
      <c r="B159" s="12" t="s">
        <v>101</v>
      </c>
      <c r="C159" s="12" t="s">
        <v>44</v>
      </c>
      <c r="D159" s="31">
        <v>21265</v>
      </c>
      <c r="E159" s="11">
        <v>36.799999999999997</v>
      </c>
    </row>
    <row r="160" spans="2:10" x14ac:dyDescent="0.2">
      <c r="B160" s="11" t="s">
        <v>197</v>
      </c>
      <c r="C160" s="11" t="s">
        <v>44</v>
      </c>
      <c r="D160" s="31">
        <v>59246</v>
      </c>
      <c r="E160" s="11">
        <v>45.7</v>
      </c>
    </row>
    <row r="161" spans="2:5" x14ac:dyDescent="0.2">
      <c r="B161" s="12" t="s">
        <v>121</v>
      </c>
      <c r="C161" s="12" t="s">
        <v>40</v>
      </c>
      <c r="D161" s="31">
        <v>134385</v>
      </c>
      <c r="E161" s="11">
        <v>42.2</v>
      </c>
    </row>
    <row r="162" spans="2:5" x14ac:dyDescent="0.2">
      <c r="B162" s="11" t="s">
        <v>92</v>
      </c>
      <c r="C162" s="11" t="s">
        <v>44</v>
      </c>
      <c r="D162" s="31">
        <v>842051</v>
      </c>
      <c r="E162" s="11">
        <v>47.4</v>
      </c>
    </row>
    <row r="163" spans="2:5" x14ac:dyDescent="0.2">
      <c r="B163" s="12" t="s">
        <v>122</v>
      </c>
      <c r="C163" s="12" t="s">
        <v>110</v>
      </c>
      <c r="D163" s="31">
        <v>177571</v>
      </c>
      <c r="E163" s="11">
        <v>52.5</v>
      </c>
    </row>
    <row r="164" spans="2:5" x14ac:dyDescent="0.2">
      <c r="B164" s="14" t="s">
        <v>280</v>
      </c>
      <c r="C164" s="11"/>
      <c r="D164" s="11"/>
      <c r="E164" s="14">
        <v>48</v>
      </c>
    </row>
    <row r="165" spans="2:5" x14ac:dyDescent="0.2">
      <c r="B165" s="14" t="s">
        <v>281</v>
      </c>
      <c r="C165" s="11"/>
      <c r="D165" s="11"/>
      <c r="E165" s="14">
        <f>AVERAGE(E144:E163)</f>
        <v>45.36</v>
      </c>
    </row>
    <row r="166" spans="2:5" x14ac:dyDescent="0.2">
      <c r="B166" s="14" t="s">
        <v>282</v>
      </c>
      <c r="E166" s="16">
        <f>E165/E164</f>
        <v>0.94499999999999995</v>
      </c>
    </row>
    <row r="169" spans="2:5" x14ac:dyDescent="0.2">
      <c r="B169" s="49" t="s">
        <v>283</v>
      </c>
      <c r="C169" s="54"/>
      <c r="D169" s="48">
        <f>D137/D138</f>
        <v>8.8824186355545717E-2</v>
      </c>
    </row>
    <row r="170" spans="2:5" x14ac:dyDescent="0.2">
      <c r="B170" s="54" t="s">
        <v>285</v>
      </c>
      <c r="C170" s="54"/>
      <c r="D170" s="55">
        <f>E166*D169</f>
        <v>8.3938856105990695E-2</v>
      </c>
    </row>
  </sheetData>
  <sortState ref="B4:E116">
    <sortCondition ref="D4:D11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16" sqref="D16"/>
    </sheetView>
  </sheetViews>
  <sheetFormatPr baseColWidth="10" defaultRowHeight="15" x14ac:dyDescent="0.2"/>
  <cols>
    <col min="1" max="1" width="27.5" style="22" customWidth="1"/>
    <col min="2" max="2" width="10.83203125" style="22"/>
    <col min="3" max="3" width="9.6640625" style="22" bestFit="1" customWidth="1"/>
    <col min="4" max="4" width="10.33203125" style="22" bestFit="1" customWidth="1"/>
    <col min="5" max="5" width="56.1640625" style="22" customWidth="1"/>
    <col min="6" max="6" width="15.6640625" style="22" customWidth="1"/>
    <col min="7" max="7" width="12" style="22" customWidth="1"/>
    <col min="8" max="8" width="13.1640625" style="22" customWidth="1"/>
    <col min="9" max="9" width="12" style="22" bestFit="1" customWidth="1"/>
    <col min="10" max="16384" width="10.83203125" style="22"/>
  </cols>
  <sheetData>
    <row r="1" spans="1:6" x14ac:dyDescent="0.2">
      <c r="A1" s="29" t="s">
        <v>271</v>
      </c>
      <c r="B1" s="29" t="s">
        <v>267</v>
      </c>
      <c r="C1" s="29" t="s">
        <v>4</v>
      </c>
      <c r="D1" s="29" t="s">
        <v>227</v>
      </c>
    </row>
    <row r="2" spans="1:6" x14ac:dyDescent="0.2">
      <c r="A2" s="26" t="s">
        <v>221</v>
      </c>
      <c r="B2" s="22" t="s">
        <v>222</v>
      </c>
      <c r="C2" s="22" t="s">
        <v>223</v>
      </c>
      <c r="D2" s="27">
        <v>110826</v>
      </c>
    </row>
    <row r="3" spans="1:6" x14ac:dyDescent="0.2">
      <c r="A3" s="26" t="s">
        <v>224</v>
      </c>
      <c r="B3" s="22" t="s">
        <v>23</v>
      </c>
      <c r="C3" s="22" t="s">
        <v>24</v>
      </c>
      <c r="D3" s="22">
        <v>130882</v>
      </c>
    </row>
    <row r="4" spans="1:6" x14ac:dyDescent="0.2">
      <c r="A4" s="26" t="s">
        <v>225</v>
      </c>
      <c r="B4" s="26" t="s">
        <v>124</v>
      </c>
      <c r="C4" s="26" t="s">
        <v>79</v>
      </c>
      <c r="D4" s="28">
        <v>2574984</v>
      </c>
    </row>
    <row r="5" spans="1:6" x14ac:dyDescent="0.2">
      <c r="A5" s="26" t="s">
        <v>226</v>
      </c>
      <c r="B5" s="26" t="s">
        <v>50</v>
      </c>
      <c r="C5" s="26" t="s">
        <v>35</v>
      </c>
      <c r="D5" s="28">
        <v>432488</v>
      </c>
    </row>
    <row r="6" spans="1:6" x14ac:dyDescent="0.2">
      <c r="A6" s="30" t="s">
        <v>268</v>
      </c>
      <c r="B6" s="30"/>
      <c r="C6" s="30"/>
      <c r="D6" s="23">
        <f>SUM(D2:D5)</f>
        <v>3249180</v>
      </c>
    </row>
    <row r="8" spans="1:6" x14ac:dyDescent="0.2">
      <c r="A8" s="32" t="s">
        <v>287</v>
      </c>
    </row>
    <row r="10" spans="1:6" x14ac:dyDescent="0.2">
      <c r="A10" s="29" t="s">
        <v>274</v>
      </c>
      <c r="C10" s="29" t="s">
        <v>4</v>
      </c>
      <c r="D10" s="29" t="s">
        <v>227</v>
      </c>
    </row>
    <row r="11" spans="1:6" x14ac:dyDescent="0.2">
      <c r="A11" s="26" t="s">
        <v>50</v>
      </c>
      <c r="C11" s="26" t="s">
        <v>35</v>
      </c>
      <c r="D11" s="22">
        <v>278508</v>
      </c>
    </row>
    <row r="12" spans="1:6" x14ac:dyDescent="0.2">
      <c r="A12" s="26" t="s">
        <v>124</v>
      </c>
      <c r="C12" s="26" t="s">
        <v>79</v>
      </c>
      <c r="D12" s="22">
        <v>1317929</v>
      </c>
    </row>
    <row r="13" spans="1:6" x14ac:dyDescent="0.2">
      <c r="A13" s="26" t="s">
        <v>23</v>
      </c>
      <c r="C13" s="26" t="s">
        <v>24</v>
      </c>
      <c r="D13" s="22">
        <v>74398</v>
      </c>
      <c r="F13" s="23"/>
    </row>
    <row r="14" spans="1:6" x14ac:dyDescent="0.2">
      <c r="A14" s="22" t="s">
        <v>275</v>
      </c>
      <c r="D14" s="31">
        <f>SUM(D11:D13)</f>
        <v>1670835</v>
      </c>
      <c r="E14" s="24"/>
      <c r="F14" s="23"/>
    </row>
    <row r="16" spans="1:6" x14ac:dyDescent="0.2">
      <c r="A16" s="22" t="s">
        <v>276</v>
      </c>
      <c r="D16" s="23">
        <f>D6-D14</f>
        <v>1578345</v>
      </c>
    </row>
    <row r="17" spans="1:4" x14ac:dyDescent="0.2">
      <c r="A17" s="34" t="s">
        <v>269</v>
      </c>
      <c r="D17" s="35">
        <v>326538820</v>
      </c>
    </row>
    <row r="19" spans="1:4" x14ac:dyDescent="0.2">
      <c r="A19" s="36" t="s">
        <v>270</v>
      </c>
      <c r="B19" s="33">
        <f>D16/D17</f>
        <v>4.833560064925818E-3</v>
      </c>
    </row>
    <row r="20" spans="1:4" x14ac:dyDescent="0.2">
      <c r="A20" s="36" t="s">
        <v>272</v>
      </c>
      <c r="B20" s="33">
        <f>B19</f>
        <v>4.833560064925818E-3</v>
      </c>
    </row>
    <row r="22" spans="1:4" x14ac:dyDescent="0.2">
      <c r="A22" s="37" t="s">
        <v>273</v>
      </c>
    </row>
    <row r="23" spans="1:4" x14ac:dyDescent="0.2">
      <c r="A23"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workbookViewId="0">
      <pane xSplit="1" ySplit="1" topLeftCell="B2" activePane="bottomRight" state="frozen"/>
      <selection pane="topRight" activeCell="B1" sqref="B1"/>
      <selection pane="bottomLeft" activeCell="A2" sqref="A2"/>
      <selection pane="bottomRight" activeCell="F62" sqref="F62"/>
    </sheetView>
  </sheetViews>
  <sheetFormatPr baseColWidth="10" defaultColWidth="14.5" defaultRowHeight="15.75" customHeight="1" x14ac:dyDescent="0.2"/>
  <cols>
    <col min="1" max="1" width="18.5" style="6" bestFit="1" customWidth="1"/>
    <col min="2" max="4" width="14.5" style="6"/>
    <col min="5" max="5" width="11.6640625" style="6" customWidth="1"/>
    <col min="6" max="6" width="14.6640625" style="6" customWidth="1"/>
    <col min="7" max="10" width="14.5" style="6"/>
    <col min="11" max="15" width="14.5" style="5"/>
    <col min="16" max="16384" width="14.5" style="6"/>
  </cols>
  <sheetData>
    <row r="1" spans="1:21" s="3" customFormat="1" ht="75" x14ac:dyDescent="0.2">
      <c r="A1" s="10" t="s">
        <v>4</v>
      </c>
      <c r="B1" s="10" t="s">
        <v>255</v>
      </c>
      <c r="C1" s="10" t="s">
        <v>138</v>
      </c>
      <c r="D1" s="10" t="s">
        <v>139</v>
      </c>
      <c r="E1" s="10" t="s">
        <v>263</v>
      </c>
      <c r="F1" s="10" t="s">
        <v>264</v>
      </c>
      <c r="G1" s="38" t="s">
        <v>259</v>
      </c>
      <c r="H1" s="38" t="s">
        <v>265</v>
      </c>
      <c r="I1" s="38" t="s">
        <v>260</v>
      </c>
      <c r="J1" s="38" t="s">
        <v>266</v>
      </c>
      <c r="K1" s="1"/>
      <c r="L1" s="1"/>
      <c r="M1" s="1"/>
      <c r="N1" s="1"/>
      <c r="O1" s="1"/>
      <c r="P1" s="2"/>
      <c r="Q1" s="2"/>
      <c r="R1" s="2"/>
      <c r="S1" s="2"/>
      <c r="T1" s="2"/>
      <c r="U1" s="2"/>
    </row>
    <row r="2" spans="1:21" ht="15" x14ac:dyDescent="0.2">
      <c r="A2" s="11" t="s">
        <v>140</v>
      </c>
      <c r="B2" s="12">
        <v>2.2700000000000001E-2</v>
      </c>
      <c r="C2" s="13">
        <v>4863300</v>
      </c>
      <c r="D2" s="11">
        <v>1.49E-2</v>
      </c>
      <c r="E2" s="11"/>
      <c r="F2" s="11"/>
      <c r="G2" s="11">
        <v>0</v>
      </c>
      <c r="H2" s="11">
        <v>0</v>
      </c>
      <c r="I2" s="11">
        <v>0</v>
      </c>
      <c r="J2" s="11">
        <v>0</v>
      </c>
    </row>
    <row r="3" spans="1:21" ht="15" x14ac:dyDescent="0.2">
      <c r="A3" s="11" t="s">
        <v>144</v>
      </c>
      <c r="B3" s="12">
        <v>6.4999999999999997E-3</v>
      </c>
      <c r="C3" s="13">
        <v>741894</v>
      </c>
      <c r="D3" s="11">
        <v>2.3E-3</v>
      </c>
      <c r="E3" s="11"/>
      <c r="F3" s="11"/>
      <c r="G3" s="11">
        <v>0</v>
      </c>
      <c r="H3" s="11">
        <v>0</v>
      </c>
      <c r="I3" s="11">
        <v>0</v>
      </c>
      <c r="J3" s="11">
        <v>0</v>
      </c>
    </row>
    <row r="4" spans="1:21" ht="15" x14ac:dyDescent="0.2">
      <c r="A4" s="11" t="s">
        <v>145</v>
      </c>
      <c r="B4" s="12">
        <v>1.72E-2</v>
      </c>
      <c r="C4" s="13">
        <v>6931071</v>
      </c>
      <c r="D4" s="11">
        <v>2.12E-2</v>
      </c>
      <c r="E4" s="11"/>
      <c r="F4" s="11"/>
      <c r="G4" s="11">
        <v>0</v>
      </c>
      <c r="H4" s="11">
        <v>0</v>
      </c>
      <c r="I4" s="11">
        <v>0</v>
      </c>
      <c r="J4" s="11">
        <v>0</v>
      </c>
    </row>
    <row r="5" spans="1:21" ht="15" x14ac:dyDescent="0.2">
      <c r="A5" s="11" t="s">
        <v>147</v>
      </c>
      <c r="B5" s="12">
        <v>1.2800000000000001E-2</v>
      </c>
      <c r="C5" s="13">
        <v>2988248</v>
      </c>
      <c r="D5" s="11">
        <v>9.1999999999999998E-3</v>
      </c>
      <c r="E5" s="11"/>
      <c r="F5" s="11"/>
      <c r="G5" s="11">
        <v>0</v>
      </c>
      <c r="H5" s="11">
        <v>0</v>
      </c>
      <c r="I5" s="11">
        <v>0</v>
      </c>
      <c r="J5" s="11">
        <v>0</v>
      </c>
    </row>
    <row r="6" spans="1:21" ht="15" x14ac:dyDescent="0.2">
      <c r="A6" s="11" t="s">
        <v>148</v>
      </c>
      <c r="B6" s="12">
        <v>6.6199999999999995E-2</v>
      </c>
      <c r="C6" s="13">
        <v>39250017</v>
      </c>
      <c r="D6" s="11">
        <v>0.1202</v>
      </c>
      <c r="E6" s="11">
        <v>1</v>
      </c>
      <c r="F6" s="11"/>
      <c r="G6" s="11">
        <v>6.6210467910000001E-2</v>
      </c>
      <c r="H6" s="11">
        <v>0</v>
      </c>
      <c r="I6" s="11">
        <v>0.12</v>
      </c>
      <c r="J6" s="11">
        <v>0</v>
      </c>
      <c r="K6" s="7"/>
      <c r="L6" s="7"/>
      <c r="M6" s="7"/>
      <c r="N6" s="7"/>
      <c r="O6" s="7"/>
      <c r="P6" s="7"/>
      <c r="Q6" s="7"/>
      <c r="R6" s="7"/>
      <c r="S6" s="7"/>
      <c r="T6" s="7"/>
      <c r="U6" s="7"/>
    </row>
    <row r="7" spans="1:21" ht="15" x14ac:dyDescent="0.2">
      <c r="A7" s="11" t="s">
        <v>141</v>
      </c>
      <c r="B7" s="12">
        <v>1.7000000000000001E-2</v>
      </c>
      <c r="C7" s="13">
        <v>5540545</v>
      </c>
      <c r="D7" s="11">
        <v>1.7000000000000001E-2</v>
      </c>
      <c r="E7" s="11"/>
      <c r="F7" s="11">
        <v>1</v>
      </c>
      <c r="G7" s="11">
        <v>0</v>
      </c>
      <c r="H7" s="11">
        <v>1.7014980579999998E-2</v>
      </c>
      <c r="I7" s="11">
        <v>0</v>
      </c>
      <c r="J7" s="11">
        <v>1.7000000000000001E-2</v>
      </c>
      <c r="K7" s="7"/>
      <c r="L7" s="7"/>
      <c r="M7" s="7"/>
      <c r="N7" s="7"/>
      <c r="O7" s="7"/>
      <c r="P7" s="7"/>
      <c r="Q7" s="7"/>
      <c r="R7" s="7"/>
      <c r="S7" s="7"/>
      <c r="T7" s="7"/>
      <c r="U7" s="7"/>
    </row>
    <row r="8" spans="1:21" ht="15" x14ac:dyDescent="0.2">
      <c r="A8" s="11" t="s">
        <v>149</v>
      </c>
      <c r="B8" s="12">
        <v>6.4999999999999997E-3</v>
      </c>
      <c r="C8" s="13">
        <v>3576452</v>
      </c>
      <c r="D8" s="11">
        <v>1.0999999999999999E-2</v>
      </c>
      <c r="E8" s="11">
        <v>1</v>
      </c>
      <c r="F8" s="11"/>
      <c r="G8" s="11">
        <v>6.4730904379999999E-3</v>
      </c>
      <c r="H8" s="11">
        <v>0</v>
      </c>
      <c r="I8" s="11">
        <v>1.0999999999999999E-2</v>
      </c>
      <c r="J8" s="11">
        <v>0</v>
      </c>
      <c r="K8" s="7"/>
      <c r="L8" s="7"/>
      <c r="M8" s="7"/>
      <c r="N8" s="7"/>
      <c r="O8" s="7"/>
      <c r="P8" s="7"/>
      <c r="Q8" s="7"/>
      <c r="R8" s="7"/>
      <c r="S8" s="7"/>
      <c r="T8" s="7"/>
      <c r="U8" s="7"/>
    </row>
    <row r="9" spans="1:21" ht="15" x14ac:dyDescent="0.2">
      <c r="A9" s="11" t="s">
        <v>132</v>
      </c>
      <c r="B9" s="12">
        <v>2.3999999999999998E-3</v>
      </c>
      <c r="C9" s="13">
        <v>952065</v>
      </c>
      <c r="D9" s="11">
        <v>2.8999999999999998E-3</v>
      </c>
      <c r="E9" s="11"/>
      <c r="F9" s="11"/>
      <c r="G9" s="11">
        <v>0</v>
      </c>
      <c r="H9" s="11">
        <v>0</v>
      </c>
      <c r="I9" s="11">
        <v>0</v>
      </c>
      <c r="J9" s="11">
        <v>0</v>
      </c>
      <c r="P9" s="5"/>
      <c r="Q9" s="5"/>
      <c r="R9" s="5"/>
      <c r="S9" s="5"/>
      <c r="T9" s="5"/>
      <c r="U9" s="5"/>
    </row>
    <row r="10" spans="1:21" ht="15" x14ac:dyDescent="0.2">
      <c r="A10" s="11" t="s">
        <v>150</v>
      </c>
      <c r="B10" s="12">
        <v>5.9999999999999995E-4</v>
      </c>
      <c r="C10" s="13">
        <v>681170</v>
      </c>
      <c r="D10" s="11">
        <v>2.0999999999999999E-3</v>
      </c>
      <c r="E10" s="11"/>
      <c r="F10" s="11"/>
      <c r="G10" s="11">
        <v>0</v>
      </c>
      <c r="H10" s="11">
        <v>0</v>
      </c>
      <c r="I10" s="11">
        <v>0</v>
      </c>
      <c r="J10" s="11">
        <v>0</v>
      </c>
      <c r="P10" s="5"/>
      <c r="Q10" s="5"/>
      <c r="R10" s="5"/>
      <c r="S10" s="5"/>
      <c r="T10" s="5"/>
      <c r="U10" s="5"/>
    </row>
    <row r="11" spans="1:21" ht="15" x14ac:dyDescent="0.2">
      <c r="A11" s="11" t="s">
        <v>151</v>
      </c>
      <c r="B11" s="12">
        <v>4.2200000000000001E-2</v>
      </c>
      <c r="C11" s="13">
        <v>20612439</v>
      </c>
      <c r="D11" s="11">
        <v>6.3100000000000003E-2</v>
      </c>
      <c r="E11" s="11"/>
      <c r="F11" s="11"/>
      <c r="G11" s="11">
        <v>0</v>
      </c>
      <c r="H11" s="11">
        <v>0</v>
      </c>
      <c r="I11" s="11">
        <v>0</v>
      </c>
      <c r="J11" s="11">
        <v>0</v>
      </c>
      <c r="P11" s="5"/>
      <c r="Q11" s="5"/>
      <c r="R11" s="5"/>
      <c r="S11" s="5"/>
      <c r="T11" s="5"/>
      <c r="U11" s="5"/>
    </row>
    <row r="12" spans="1:21" ht="15" x14ac:dyDescent="0.2">
      <c r="A12" s="11" t="s">
        <v>152</v>
      </c>
      <c r="B12" s="12">
        <v>2.5899999999999999E-2</v>
      </c>
      <c r="C12" s="13">
        <v>10310371</v>
      </c>
      <c r="D12" s="11">
        <v>3.1600000000000003E-2</v>
      </c>
      <c r="E12" s="11"/>
      <c r="F12" s="11"/>
      <c r="G12" s="11">
        <v>0</v>
      </c>
      <c r="H12" s="11">
        <v>0</v>
      </c>
      <c r="I12" s="11">
        <v>0</v>
      </c>
      <c r="J12" s="11">
        <v>0</v>
      </c>
      <c r="P12" s="5"/>
      <c r="Q12" s="5"/>
      <c r="R12" s="5"/>
      <c r="S12" s="5"/>
      <c r="T12" s="5"/>
      <c r="U12" s="5"/>
    </row>
    <row r="13" spans="1:21" ht="15" x14ac:dyDescent="0.2">
      <c r="A13" s="11" t="s">
        <v>153</v>
      </c>
      <c r="B13" s="12">
        <v>3.3E-3</v>
      </c>
      <c r="C13" s="13">
        <v>1428557</v>
      </c>
      <c r="D13" s="11">
        <v>4.4000000000000003E-3</v>
      </c>
      <c r="E13" s="11">
        <v>1</v>
      </c>
      <c r="F13" s="11"/>
      <c r="G13" s="11">
        <v>3.3290179399999998E-3</v>
      </c>
      <c r="H13" s="11">
        <v>0</v>
      </c>
      <c r="I13" s="11">
        <v>4.0000000000000001E-3</v>
      </c>
      <c r="J13" s="11">
        <v>0</v>
      </c>
      <c r="K13" s="7"/>
      <c r="L13" s="7"/>
      <c r="M13" s="7"/>
      <c r="N13" s="7"/>
      <c r="O13" s="7"/>
      <c r="P13" s="7"/>
      <c r="Q13" s="7"/>
      <c r="R13" s="7"/>
      <c r="S13" s="7"/>
      <c r="T13" s="7"/>
      <c r="U13" s="7"/>
    </row>
    <row r="14" spans="1:21" ht="15" x14ac:dyDescent="0.2">
      <c r="A14" s="11" t="s">
        <v>154</v>
      </c>
      <c r="B14" s="12">
        <v>3.0999999999999999E-3</v>
      </c>
      <c r="C14" s="13">
        <v>1683140</v>
      </c>
      <c r="D14" s="11">
        <v>5.1999999999999998E-3</v>
      </c>
      <c r="E14" s="11"/>
      <c r="F14" s="11"/>
      <c r="G14" s="11">
        <v>0</v>
      </c>
      <c r="H14" s="11">
        <v>0</v>
      </c>
      <c r="I14" s="11">
        <v>0</v>
      </c>
      <c r="J14" s="11">
        <v>0</v>
      </c>
      <c r="P14" s="5"/>
      <c r="Q14" s="5"/>
      <c r="R14" s="5"/>
      <c r="S14" s="5"/>
      <c r="T14" s="5"/>
      <c r="U14" s="5"/>
    </row>
    <row r="15" spans="1:21" ht="15" x14ac:dyDescent="0.2">
      <c r="A15" s="11" t="s">
        <v>155</v>
      </c>
      <c r="B15" s="12">
        <v>4.3299999999999998E-2</v>
      </c>
      <c r="C15" s="13">
        <v>12801539</v>
      </c>
      <c r="D15" s="11">
        <v>3.9199999999999999E-2</v>
      </c>
      <c r="E15" s="11"/>
      <c r="F15" s="11"/>
      <c r="G15" s="11">
        <v>0</v>
      </c>
      <c r="H15" s="11">
        <v>0</v>
      </c>
      <c r="I15" s="11">
        <v>0</v>
      </c>
      <c r="J15" s="11">
        <v>0</v>
      </c>
      <c r="K15" s="7"/>
      <c r="L15" s="7"/>
      <c r="M15" s="7"/>
      <c r="N15" s="7"/>
      <c r="O15" s="7"/>
      <c r="P15" s="7"/>
      <c r="Q15" s="7"/>
      <c r="R15" s="7"/>
      <c r="S15" s="7"/>
      <c r="T15" s="7"/>
      <c r="U15" s="7"/>
    </row>
    <row r="16" spans="1:21" ht="15" x14ac:dyDescent="0.2">
      <c r="A16" s="11" t="s">
        <v>156</v>
      </c>
      <c r="B16" s="12">
        <v>3.8300000000000001E-2</v>
      </c>
      <c r="C16" s="13">
        <v>6633053</v>
      </c>
      <c r="D16" s="11">
        <v>2.0299999999999999E-2</v>
      </c>
      <c r="E16" s="11"/>
      <c r="F16" s="11"/>
      <c r="G16" s="11">
        <v>0</v>
      </c>
      <c r="H16" s="11">
        <v>0</v>
      </c>
      <c r="I16" s="11">
        <v>0</v>
      </c>
      <c r="J16" s="11">
        <v>0</v>
      </c>
      <c r="P16" s="5"/>
      <c r="Q16" s="5"/>
      <c r="R16" s="5"/>
      <c r="S16" s="5"/>
      <c r="T16" s="5"/>
      <c r="U16" s="5"/>
    </row>
    <row r="17" spans="1:21" ht="15" x14ac:dyDescent="0.2">
      <c r="A17" s="11" t="s">
        <v>157</v>
      </c>
      <c r="B17" s="12">
        <v>1.52E-2</v>
      </c>
      <c r="C17" s="13">
        <v>3134693</v>
      </c>
      <c r="D17" s="11">
        <v>9.5999999999999992E-3</v>
      </c>
      <c r="E17" s="11"/>
      <c r="F17" s="11"/>
      <c r="G17" s="11">
        <v>0</v>
      </c>
      <c r="H17" s="11">
        <v>0</v>
      </c>
      <c r="I17" s="11">
        <v>0</v>
      </c>
      <c r="J17" s="11">
        <v>0</v>
      </c>
      <c r="P17" s="5"/>
      <c r="Q17" s="5"/>
      <c r="R17" s="5"/>
      <c r="S17" s="5"/>
      <c r="T17" s="5"/>
      <c r="U17" s="5"/>
    </row>
    <row r="18" spans="1:21" ht="15" x14ac:dyDescent="0.2">
      <c r="A18" s="11" t="s">
        <v>158</v>
      </c>
      <c r="B18" s="12">
        <v>1.29E-2</v>
      </c>
      <c r="C18" s="13">
        <v>2907289</v>
      </c>
      <c r="D18" s="11">
        <v>8.8999999999999999E-3</v>
      </c>
      <c r="E18" s="11"/>
      <c r="F18" s="11"/>
      <c r="G18" s="11">
        <v>0</v>
      </c>
      <c r="H18" s="11">
        <v>0</v>
      </c>
      <c r="I18" s="11">
        <v>0</v>
      </c>
      <c r="J18" s="11">
        <v>0</v>
      </c>
      <c r="P18" s="5"/>
      <c r="Q18" s="5"/>
      <c r="R18" s="5"/>
      <c r="S18" s="5"/>
      <c r="T18" s="5"/>
      <c r="U18" s="5"/>
    </row>
    <row r="19" spans="1:21" ht="15" x14ac:dyDescent="0.2">
      <c r="A19" s="11" t="s">
        <v>159</v>
      </c>
      <c r="B19" s="12">
        <v>2.5700000000000001E-2</v>
      </c>
      <c r="C19" s="13">
        <v>4436974</v>
      </c>
      <c r="D19" s="11">
        <v>1.3599999999999999E-2</v>
      </c>
      <c r="E19" s="11"/>
      <c r="F19" s="11"/>
      <c r="G19" s="11">
        <v>0</v>
      </c>
      <c r="H19" s="11">
        <v>0</v>
      </c>
      <c r="I19" s="11">
        <v>0</v>
      </c>
      <c r="J19" s="11">
        <v>0</v>
      </c>
      <c r="P19" s="5"/>
      <c r="Q19" s="5"/>
      <c r="R19" s="5"/>
      <c r="S19" s="5"/>
      <c r="T19" s="5"/>
      <c r="U19" s="5"/>
    </row>
    <row r="20" spans="1:21" ht="15" x14ac:dyDescent="0.2">
      <c r="A20" s="11" t="s">
        <v>160</v>
      </c>
      <c r="B20" s="12">
        <v>4.0300000000000002E-2</v>
      </c>
      <c r="C20" s="13">
        <v>4681666</v>
      </c>
      <c r="D20" s="11">
        <v>1.43E-2</v>
      </c>
      <c r="E20" s="11"/>
      <c r="F20" s="11"/>
      <c r="G20" s="11">
        <v>0</v>
      </c>
      <c r="H20" s="11">
        <v>0</v>
      </c>
      <c r="I20" s="11">
        <v>0</v>
      </c>
      <c r="J20" s="11">
        <v>0</v>
      </c>
      <c r="P20" s="5"/>
      <c r="Q20" s="5"/>
      <c r="R20" s="5"/>
      <c r="S20" s="5"/>
      <c r="T20" s="5"/>
      <c r="U20" s="5"/>
    </row>
    <row r="21" spans="1:21" ht="15" x14ac:dyDescent="0.2">
      <c r="A21" s="11" t="s">
        <v>161</v>
      </c>
      <c r="B21" s="12">
        <v>3.0999999999999999E-3</v>
      </c>
      <c r="C21" s="13">
        <v>1331479</v>
      </c>
      <c r="D21" s="11">
        <v>4.1000000000000003E-3</v>
      </c>
      <c r="E21" s="11"/>
      <c r="F21" s="11">
        <v>1</v>
      </c>
      <c r="G21" s="11">
        <v>0</v>
      </c>
      <c r="H21" s="11">
        <v>3.1440724990000001E-3</v>
      </c>
      <c r="I21" s="11">
        <v>0</v>
      </c>
      <c r="J21" s="11">
        <v>4.0000000000000001E-3</v>
      </c>
      <c r="K21" s="7"/>
      <c r="L21" s="7"/>
      <c r="M21" s="7"/>
      <c r="N21" s="7"/>
      <c r="O21" s="7"/>
      <c r="P21" s="7"/>
      <c r="Q21" s="7"/>
      <c r="R21" s="7"/>
      <c r="S21" s="7"/>
      <c r="T21" s="7"/>
      <c r="U21" s="7"/>
    </row>
    <row r="22" spans="1:21" ht="15" x14ac:dyDescent="0.2">
      <c r="A22" s="11" t="s">
        <v>146</v>
      </c>
      <c r="B22" s="12">
        <v>1.15E-2</v>
      </c>
      <c r="C22" s="13">
        <v>6016447</v>
      </c>
      <c r="D22" s="11">
        <v>1.84E-2</v>
      </c>
      <c r="E22" s="11"/>
      <c r="F22" s="11">
        <v>1</v>
      </c>
      <c r="G22" s="11">
        <v>0</v>
      </c>
      <c r="H22" s="11">
        <v>1.146661735E-2</v>
      </c>
      <c r="I22" s="11">
        <v>0</v>
      </c>
      <c r="J22" s="11">
        <v>1.7999999999999999E-2</v>
      </c>
      <c r="K22" s="7"/>
      <c r="L22" s="7"/>
      <c r="M22" s="7"/>
      <c r="N22" s="7"/>
      <c r="O22" s="7"/>
      <c r="P22" s="7"/>
      <c r="Q22" s="7"/>
      <c r="R22" s="7"/>
      <c r="S22" s="7"/>
      <c r="T22" s="7"/>
      <c r="U22" s="7"/>
    </row>
    <row r="23" spans="1:21" ht="15" x14ac:dyDescent="0.2">
      <c r="A23" s="11" t="s">
        <v>162</v>
      </c>
      <c r="B23" s="12">
        <v>1.18E-2</v>
      </c>
      <c r="C23" s="13">
        <v>6811779</v>
      </c>
      <c r="D23" s="11">
        <v>2.0899999999999998E-2</v>
      </c>
      <c r="E23" s="11">
        <v>1</v>
      </c>
      <c r="F23" s="11"/>
      <c r="G23" s="11">
        <v>1.1836508230000001E-2</v>
      </c>
      <c r="H23" s="11">
        <v>0</v>
      </c>
      <c r="I23" s="11">
        <v>2.1000000000000001E-2</v>
      </c>
      <c r="J23" s="11">
        <v>0</v>
      </c>
      <c r="K23" s="7"/>
      <c r="L23" s="7"/>
      <c r="M23" s="7"/>
      <c r="N23" s="7"/>
      <c r="O23" s="7"/>
      <c r="P23" s="7"/>
      <c r="Q23" s="7"/>
      <c r="R23" s="7"/>
      <c r="S23" s="7"/>
      <c r="T23" s="7"/>
      <c r="U23" s="7"/>
    </row>
    <row r="24" spans="1:21" ht="15" x14ac:dyDescent="0.2">
      <c r="A24" s="11" t="s">
        <v>143</v>
      </c>
      <c r="B24" s="12">
        <v>3.0099999999999998E-2</v>
      </c>
      <c r="C24" s="13">
        <v>9928300</v>
      </c>
      <c r="D24" s="11">
        <v>3.04E-2</v>
      </c>
      <c r="E24" s="11"/>
      <c r="F24" s="11">
        <v>1</v>
      </c>
      <c r="G24" s="11">
        <v>0</v>
      </c>
      <c r="H24" s="11">
        <v>3.0146106900000001E-2</v>
      </c>
      <c r="I24" s="11">
        <v>0</v>
      </c>
      <c r="J24" s="11">
        <v>0.03</v>
      </c>
      <c r="K24" s="7"/>
      <c r="L24" s="7"/>
      <c r="M24" s="7"/>
      <c r="N24" s="7"/>
      <c r="O24" s="7"/>
      <c r="P24" s="7"/>
      <c r="Q24" s="7"/>
      <c r="R24" s="7"/>
      <c r="S24" s="7"/>
      <c r="T24" s="7"/>
      <c r="U24" s="7"/>
    </row>
    <row r="25" spans="1:21" ht="15" x14ac:dyDescent="0.2">
      <c r="A25" s="11" t="s">
        <v>163</v>
      </c>
      <c r="B25" s="12">
        <v>1.7600000000000001E-2</v>
      </c>
      <c r="C25" s="13">
        <v>5519952</v>
      </c>
      <c r="D25" s="11">
        <v>1.6899999999999998E-2</v>
      </c>
      <c r="E25" s="11">
        <v>1</v>
      </c>
      <c r="F25" s="11"/>
      <c r="G25" s="11">
        <v>1.75698169E-2</v>
      </c>
      <c r="H25" s="11">
        <v>0</v>
      </c>
      <c r="I25" s="11">
        <v>1.7000000000000001E-2</v>
      </c>
      <c r="J25" s="11">
        <v>0</v>
      </c>
      <c r="K25" s="7"/>
      <c r="L25" s="7"/>
      <c r="M25" s="7"/>
      <c r="N25" s="7"/>
      <c r="O25" s="7"/>
      <c r="P25" s="7"/>
      <c r="Q25" s="7"/>
      <c r="R25" s="7"/>
      <c r="S25" s="7"/>
      <c r="T25" s="7"/>
      <c r="U25" s="7"/>
    </row>
    <row r="26" spans="1:21" ht="15" x14ac:dyDescent="0.2">
      <c r="A26" s="11" t="s">
        <v>164</v>
      </c>
      <c r="B26" s="12">
        <v>1.18E-2</v>
      </c>
      <c r="C26" s="13">
        <v>2988726</v>
      </c>
      <c r="D26" s="11">
        <v>9.1999999999999998E-3</v>
      </c>
      <c r="E26" s="11"/>
      <c r="F26" s="11"/>
      <c r="G26" s="11">
        <v>0</v>
      </c>
      <c r="H26" s="11">
        <v>0</v>
      </c>
      <c r="I26" s="11">
        <v>0</v>
      </c>
      <c r="J26" s="11">
        <v>0</v>
      </c>
    </row>
    <row r="27" spans="1:21" ht="15" x14ac:dyDescent="0.2">
      <c r="A27" s="11" t="s">
        <v>165</v>
      </c>
      <c r="B27" s="12">
        <v>2.4400000000000002E-2</v>
      </c>
      <c r="C27" s="13">
        <v>6093000</v>
      </c>
      <c r="D27" s="11">
        <v>1.8700000000000001E-2</v>
      </c>
      <c r="E27" s="11"/>
      <c r="F27" s="11"/>
      <c r="G27" s="11">
        <v>0</v>
      </c>
      <c r="H27" s="11">
        <v>0</v>
      </c>
      <c r="I27" s="11">
        <v>0</v>
      </c>
      <c r="J27" s="11">
        <v>0</v>
      </c>
    </row>
    <row r="28" spans="1:21" ht="15" x14ac:dyDescent="0.2">
      <c r="A28" s="11" t="s">
        <v>166</v>
      </c>
      <c r="B28" s="12">
        <v>5.8999999999999999E-3</v>
      </c>
      <c r="C28" s="13">
        <v>1042520</v>
      </c>
      <c r="D28" s="11">
        <v>3.2000000000000002E-3</v>
      </c>
      <c r="E28" s="11"/>
      <c r="F28" s="11"/>
      <c r="G28" s="11">
        <v>0</v>
      </c>
      <c r="H28" s="11">
        <v>0</v>
      </c>
      <c r="I28" s="11">
        <v>0</v>
      </c>
      <c r="J28" s="11">
        <v>0</v>
      </c>
    </row>
    <row r="29" spans="1:21" ht="15" x14ac:dyDescent="0.2">
      <c r="A29" s="11" t="s">
        <v>167</v>
      </c>
      <c r="B29" s="12">
        <v>9.5999999999999992E-3</v>
      </c>
      <c r="C29" s="13">
        <v>1907116</v>
      </c>
      <c r="D29" s="11">
        <v>5.7999999999999996E-3</v>
      </c>
      <c r="E29" s="11"/>
      <c r="F29" s="11"/>
      <c r="G29" s="11">
        <v>0</v>
      </c>
      <c r="H29" s="11">
        <v>0</v>
      </c>
      <c r="I29" s="11">
        <v>0</v>
      </c>
      <c r="J29" s="11">
        <v>0</v>
      </c>
    </row>
    <row r="30" spans="1:21" ht="15" x14ac:dyDescent="0.2">
      <c r="A30" s="11" t="s">
        <v>168</v>
      </c>
      <c r="B30" s="12">
        <v>6.7999999999999996E-3</v>
      </c>
      <c r="C30" s="13">
        <v>2940058</v>
      </c>
      <c r="D30" s="11">
        <v>8.9999999999999993E-3</v>
      </c>
      <c r="E30" s="11"/>
      <c r="F30" s="11"/>
      <c r="G30" s="11">
        <v>0</v>
      </c>
      <c r="H30" s="11">
        <v>0</v>
      </c>
      <c r="I30" s="11">
        <v>0</v>
      </c>
      <c r="J30" s="11">
        <v>0</v>
      </c>
    </row>
    <row r="31" spans="1:21" ht="15" x14ac:dyDescent="0.2">
      <c r="A31" s="11" t="s">
        <v>169</v>
      </c>
      <c r="B31" s="12">
        <v>2.8E-3</v>
      </c>
      <c r="C31" s="13">
        <v>1334795</v>
      </c>
      <c r="D31" s="11">
        <v>4.1000000000000003E-3</v>
      </c>
      <c r="E31" s="11">
        <v>1</v>
      </c>
      <c r="F31" s="11"/>
      <c r="G31" s="11">
        <v>2.7741816159999998E-3</v>
      </c>
      <c r="H31" s="11">
        <v>0</v>
      </c>
      <c r="I31" s="11">
        <v>4.0000000000000001E-3</v>
      </c>
      <c r="J31" s="11">
        <v>0</v>
      </c>
      <c r="K31" s="7"/>
      <c r="L31" s="7"/>
      <c r="M31" s="7"/>
      <c r="N31" s="7"/>
      <c r="O31" s="7"/>
      <c r="P31" s="7"/>
      <c r="Q31" s="7"/>
      <c r="R31" s="7"/>
      <c r="S31" s="7"/>
      <c r="T31" s="7"/>
      <c r="U31" s="7"/>
    </row>
    <row r="32" spans="1:21" ht="15" x14ac:dyDescent="0.2">
      <c r="A32" s="11" t="s">
        <v>171</v>
      </c>
      <c r="B32" s="12">
        <v>2.1100000000000001E-2</v>
      </c>
      <c r="C32" s="13">
        <v>8944469</v>
      </c>
      <c r="D32" s="11">
        <v>2.7400000000000001E-2</v>
      </c>
      <c r="E32" s="11"/>
      <c r="F32" s="11">
        <v>1</v>
      </c>
      <c r="G32" s="11">
        <v>0</v>
      </c>
      <c r="H32" s="11">
        <v>2.1083780279999999E-2</v>
      </c>
      <c r="I32" s="11">
        <v>0</v>
      </c>
      <c r="J32" s="11">
        <v>2.7E-2</v>
      </c>
      <c r="K32" s="7"/>
      <c r="L32" s="7"/>
      <c r="M32" s="7"/>
      <c r="N32" s="7"/>
      <c r="O32" s="7"/>
      <c r="P32" s="7"/>
      <c r="Q32" s="7"/>
      <c r="R32" s="7"/>
      <c r="S32" s="7"/>
      <c r="T32" s="7"/>
      <c r="U32" s="7"/>
    </row>
    <row r="33" spans="1:21" ht="15" x14ac:dyDescent="0.2">
      <c r="A33" s="11" t="s">
        <v>172</v>
      </c>
      <c r="B33" s="12">
        <v>9.1999999999999998E-3</v>
      </c>
      <c r="C33" s="13">
        <v>2081015</v>
      </c>
      <c r="D33" s="11">
        <v>6.4000000000000003E-3</v>
      </c>
      <c r="E33" s="11"/>
      <c r="F33" s="11">
        <v>1</v>
      </c>
      <c r="G33" s="11">
        <v>0</v>
      </c>
      <c r="H33" s="11">
        <v>9.2472720550000002E-3</v>
      </c>
      <c r="I33" s="11">
        <v>0</v>
      </c>
      <c r="J33" s="11">
        <v>6.0000000000000001E-3</v>
      </c>
      <c r="K33" s="7"/>
      <c r="L33" s="7"/>
      <c r="M33" s="7"/>
      <c r="N33" s="7"/>
      <c r="O33" s="7"/>
      <c r="P33" s="7"/>
      <c r="Q33" s="7"/>
      <c r="R33" s="7"/>
      <c r="S33" s="7"/>
      <c r="T33" s="7"/>
      <c r="U33" s="7"/>
    </row>
    <row r="34" spans="1:21" ht="15" x14ac:dyDescent="0.2">
      <c r="A34" s="11" t="s">
        <v>100</v>
      </c>
      <c r="B34" s="12">
        <v>3.1399999999999997E-2</v>
      </c>
      <c r="C34" s="13">
        <v>19745289</v>
      </c>
      <c r="D34" s="11">
        <v>6.0499999999999998E-2</v>
      </c>
      <c r="E34" s="11">
        <v>1</v>
      </c>
      <c r="F34" s="11"/>
      <c r="G34" s="11">
        <v>3.1440724990000002E-2</v>
      </c>
      <c r="H34" s="11">
        <v>0</v>
      </c>
      <c r="I34" s="11">
        <v>0.06</v>
      </c>
      <c r="J34" s="11">
        <v>0</v>
      </c>
      <c r="K34" s="7"/>
      <c r="L34" s="7"/>
      <c r="M34" s="7"/>
      <c r="N34" s="7"/>
      <c r="O34" s="7"/>
      <c r="P34" s="7"/>
      <c r="Q34" s="7"/>
      <c r="R34" s="7"/>
      <c r="S34" s="7"/>
      <c r="T34" s="7"/>
      <c r="U34" s="7"/>
    </row>
    <row r="35" spans="1:21" ht="15" x14ac:dyDescent="0.2">
      <c r="A35" s="11" t="s">
        <v>173</v>
      </c>
      <c r="B35" s="12">
        <v>2.35E-2</v>
      </c>
      <c r="C35" s="13">
        <v>10146788</v>
      </c>
      <c r="D35" s="11">
        <v>3.1099999999999999E-2</v>
      </c>
      <c r="E35" s="11"/>
      <c r="F35" s="11"/>
      <c r="G35" s="11">
        <v>0</v>
      </c>
      <c r="H35" s="11">
        <v>0</v>
      </c>
      <c r="I35" s="11">
        <v>0</v>
      </c>
      <c r="J35" s="11">
        <v>0</v>
      </c>
      <c r="P35" s="5"/>
      <c r="Q35" s="5"/>
      <c r="R35" s="5"/>
      <c r="S35" s="5"/>
      <c r="T35" s="5"/>
      <c r="U35" s="5"/>
    </row>
    <row r="36" spans="1:21" ht="15" x14ac:dyDescent="0.2">
      <c r="A36" s="11" t="s">
        <v>174</v>
      </c>
      <c r="B36" s="12">
        <v>1.09E-2</v>
      </c>
      <c r="C36" s="13">
        <v>757952</v>
      </c>
      <c r="D36" s="11">
        <v>2.3E-3</v>
      </c>
      <c r="E36" s="11"/>
      <c r="F36" s="11"/>
      <c r="G36" s="11">
        <v>0</v>
      </c>
      <c r="H36" s="11">
        <v>0</v>
      </c>
      <c r="I36" s="11">
        <v>0</v>
      </c>
      <c r="J36" s="11">
        <v>0</v>
      </c>
      <c r="P36" s="5"/>
      <c r="Q36" s="5"/>
      <c r="R36" s="5"/>
      <c r="S36" s="5"/>
      <c r="T36" s="5"/>
      <c r="U36" s="5"/>
    </row>
    <row r="37" spans="1:21" ht="15" x14ac:dyDescent="0.2">
      <c r="A37" s="11" t="s">
        <v>175</v>
      </c>
      <c r="B37" s="12">
        <v>4.2900000000000001E-2</v>
      </c>
      <c r="C37" s="13">
        <v>11614373</v>
      </c>
      <c r="D37" s="11">
        <v>3.56E-2</v>
      </c>
      <c r="E37" s="11"/>
      <c r="F37" s="11"/>
      <c r="G37" s="11">
        <v>0</v>
      </c>
      <c r="H37" s="11">
        <v>0</v>
      </c>
      <c r="I37" s="11">
        <v>0</v>
      </c>
      <c r="J37" s="11">
        <v>0</v>
      </c>
      <c r="P37" s="5"/>
      <c r="Q37" s="5"/>
      <c r="R37" s="5"/>
      <c r="S37" s="5"/>
      <c r="T37" s="5"/>
      <c r="U37" s="5"/>
    </row>
    <row r="38" spans="1:21" ht="15" x14ac:dyDescent="0.2">
      <c r="A38" s="11" t="s">
        <v>176</v>
      </c>
      <c r="B38" s="12">
        <v>1.9400000000000001E-2</v>
      </c>
      <c r="C38" s="13">
        <v>3923561</v>
      </c>
      <c r="D38" s="11">
        <v>1.2E-2</v>
      </c>
      <c r="E38" s="11"/>
      <c r="F38" s="11"/>
      <c r="G38" s="11">
        <v>0</v>
      </c>
      <c r="H38" s="11">
        <v>0</v>
      </c>
      <c r="I38" s="11">
        <v>0</v>
      </c>
      <c r="J38" s="11">
        <v>0</v>
      </c>
      <c r="P38" s="5"/>
      <c r="Q38" s="5"/>
      <c r="R38" s="5"/>
      <c r="S38" s="5"/>
      <c r="T38" s="5"/>
      <c r="U38" s="5"/>
    </row>
    <row r="39" spans="1:21" ht="15" x14ac:dyDescent="0.2">
      <c r="A39" s="11" t="s">
        <v>177</v>
      </c>
      <c r="B39" s="12">
        <v>7.0000000000000001E-3</v>
      </c>
      <c r="C39" s="13">
        <v>4093465</v>
      </c>
      <c r="D39" s="11">
        <v>1.2500000000000001E-2</v>
      </c>
      <c r="E39" s="11">
        <v>1</v>
      </c>
      <c r="F39" s="11"/>
      <c r="G39" s="11">
        <v>7.0279267619999999E-3</v>
      </c>
      <c r="H39" s="11">
        <v>0</v>
      </c>
      <c r="I39" s="11">
        <v>1.2999999999999999E-2</v>
      </c>
      <c r="J39" s="11">
        <v>0</v>
      </c>
      <c r="K39" s="7"/>
      <c r="L39" s="7"/>
      <c r="M39" s="7"/>
      <c r="N39" s="7"/>
      <c r="O39" s="7"/>
      <c r="P39" s="7"/>
      <c r="Q39" s="7"/>
      <c r="R39" s="7"/>
      <c r="S39" s="7"/>
      <c r="T39" s="7"/>
      <c r="U39" s="7"/>
    </row>
    <row r="40" spans="1:21" ht="15" x14ac:dyDescent="0.2">
      <c r="A40" s="11" t="s">
        <v>178</v>
      </c>
      <c r="B40" s="12">
        <v>4.53E-2</v>
      </c>
      <c r="C40" s="13">
        <v>12784227</v>
      </c>
      <c r="D40" s="11">
        <v>3.9199999999999999E-2</v>
      </c>
      <c r="E40" s="11"/>
      <c r="F40" s="11"/>
      <c r="G40" s="11">
        <v>0</v>
      </c>
      <c r="H40" s="11">
        <v>0</v>
      </c>
      <c r="I40" s="11">
        <v>0</v>
      </c>
      <c r="J40" s="11">
        <v>0</v>
      </c>
      <c r="P40" s="5"/>
      <c r="Q40" s="5"/>
      <c r="R40" s="5"/>
      <c r="S40" s="5"/>
      <c r="T40" s="5"/>
      <c r="U40" s="5"/>
    </row>
    <row r="41" spans="1:21" ht="15" x14ac:dyDescent="0.2">
      <c r="A41" s="11" t="s">
        <v>179</v>
      </c>
      <c r="B41" s="12">
        <v>2E-3</v>
      </c>
      <c r="C41" s="13">
        <v>1056426</v>
      </c>
      <c r="D41" s="11">
        <v>3.2000000000000002E-3</v>
      </c>
      <c r="E41" s="11">
        <v>1</v>
      </c>
      <c r="F41" s="11"/>
      <c r="G41" s="11">
        <v>2.0343998520000002E-3</v>
      </c>
      <c r="H41" s="11">
        <v>0</v>
      </c>
      <c r="I41" s="11">
        <v>3.0000000000000001E-3</v>
      </c>
      <c r="J41" s="11">
        <v>0</v>
      </c>
      <c r="K41" s="7"/>
      <c r="L41" s="7"/>
      <c r="M41" s="7"/>
      <c r="N41" s="7"/>
      <c r="O41" s="7"/>
      <c r="P41" s="7"/>
      <c r="Q41" s="7"/>
      <c r="R41" s="7"/>
      <c r="S41" s="7"/>
      <c r="T41" s="7"/>
      <c r="U41" s="7"/>
    </row>
    <row r="42" spans="1:21" ht="15" x14ac:dyDescent="0.2">
      <c r="A42" s="11" t="s">
        <v>180</v>
      </c>
      <c r="B42" s="12">
        <v>1.3899999999999999E-2</v>
      </c>
      <c r="C42" s="13">
        <v>4961119</v>
      </c>
      <c r="D42" s="11">
        <v>1.52E-2</v>
      </c>
      <c r="E42" s="11"/>
      <c r="F42" s="11"/>
      <c r="G42" s="11">
        <v>0</v>
      </c>
      <c r="H42" s="11">
        <v>0</v>
      </c>
      <c r="I42" s="11">
        <v>0</v>
      </c>
      <c r="J42" s="11">
        <v>0</v>
      </c>
      <c r="P42" s="5"/>
      <c r="Q42" s="5"/>
      <c r="R42" s="5"/>
      <c r="S42" s="5"/>
      <c r="T42" s="5"/>
      <c r="U42" s="5"/>
    </row>
    <row r="43" spans="1:21" ht="15" x14ac:dyDescent="0.2">
      <c r="A43" s="11" t="s">
        <v>181</v>
      </c>
      <c r="B43" s="12">
        <v>2.8E-3</v>
      </c>
      <c r="C43" s="13">
        <v>865454</v>
      </c>
      <c r="D43" s="11">
        <v>2.7000000000000001E-3</v>
      </c>
      <c r="E43" s="11"/>
      <c r="F43" s="11"/>
      <c r="G43" s="11">
        <v>0</v>
      </c>
      <c r="H43" s="11">
        <v>0</v>
      </c>
      <c r="I43" s="11">
        <v>0</v>
      </c>
      <c r="J43" s="11">
        <v>0</v>
      </c>
      <c r="P43" s="5"/>
      <c r="Q43" s="5"/>
      <c r="R43" s="5"/>
      <c r="S43" s="5"/>
      <c r="T43" s="5"/>
      <c r="U43" s="5"/>
    </row>
    <row r="44" spans="1:21" ht="15" x14ac:dyDescent="0.2">
      <c r="A44" s="11" t="s">
        <v>182</v>
      </c>
      <c r="B44" s="12">
        <v>1.9199999999999998E-2</v>
      </c>
      <c r="C44" s="13">
        <v>6651194</v>
      </c>
      <c r="D44" s="11">
        <v>2.0400000000000001E-2</v>
      </c>
      <c r="E44" s="11"/>
      <c r="F44" s="11"/>
      <c r="G44" s="11">
        <v>0</v>
      </c>
      <c r="H44" s="11">
        <v>0</v>
      </c>
      <c r="I44" s="11">
        <v>0</v>
      </c>
      <c r="J44" s="11">
        <v>0</v>
      </c>
      <c r="P44" s="5"/>
      <c r="Q44" s="5"/>
      <c r="R44" s="5"/>
      <c r="S44" s="5"/>
      <c r="T44" s="5"/>
      <c r="U44" s="5"/>
    </row>
    <row r="45" spans="1:21" ht="15" x14ac:dyDescent="0.2">
      <c r="A45" s="11" t="s">
        <v>183</v>
      </c>
      <c r="B45" s="12">
        <v>0.1187</v>
      </c>
      <c r="C45" s="13">
        <v>27862596</v>
      </c>
      <c r="D45" s="11">
        <v>8.5300000000000001E-2</v>
      </c>
      <c r="E45" s="11"/>
      <c r="F45" s="11"/>
      <c r="G45" s="11">
        <v>0</v>
      </c>
      <c r="H45" s="11">
        <v>0</v>
      </c>
      <c r="I45" s="11">
        <v>0</v>
      </c>
      <c r="J45" s="11">
        <v>0</v>
      </c>
      <c r="P45" s="5"/>
      <c r="Q45" s="5"/>
      <c r="R45" s="5"/>
      <c r="S45" s="5"/>
      <c r="T45" s="5"/>
      <c r="U45" s="5"/>
    </row>
    <row r="46" spans="1:21" ht="15" x14ac:dyDescent="0.2">
      <c r="A46" s="11" t="s">
        <v>184</v>
      </c>
      <c r="B46" s="12">
        <v>1.2E-2</v>
      </c>
      <c r="C46" s="13">
        <v>3051217</v>
      </c>
      <c r="D46" s="11">
        <v>9.2999999999999992E-3</v>
      </c>
      <c r="E46" s="11"/>
      <c r="F46" s="11"/>
      <c r="G46" s="11">
        <v>0</v>
      </c>
      <c r="H46" s="11">
        <v>0</v>
      </c>
      <c r="I46" s="11">
        <v>0</v>
      </c>
      <c r="J46" s="11">
        <v>0</v>
      </c>
      <c r="P46" s="5"/>
      <c r="Q46" s="5"/>
      <c r="R46" s="5"/>
      <c r="S46" s="5"/>
      <c r="T46" s="5"/>
      <c r="U46" s="5"/>
    </row>
    <row r="47" spans="1:21" ht="15" x14ac:dyDescent="0.2">
      <c r="A47" s="11" t="s">
        <v>185</v>
      </c>
      <c r="B47" s="12">
        <v>1.1000000000000001E-3</v>
      </c>
      <c r="C47" s="13">
        <v>624594</v>
      </c>
      <c r="D47" s="11">
        <v>1.9E-3</v>
      </c>
      <c r="E47" s="11">
        <v>1</v>
      </c>
      <c r="F47" s="11"/>
      <c r="G47" s="11">
        <v>1.1096726469999999E-3</v>
      </c>
      <c r="H47" s="11">
        <v>0</v>
      </c>
      <c r="I47" s="11">
        <v>2E-3</v>
      </c>
      <c r="J47" s="11">
        <v>0</v>
      </c>
      <c r="K47" s="7"/>
      <c r="L47" s="7"/>
      <c r="M47" s="7"/>
      <c r="N47" s="7"/>
      <c r="O47" s="7"/>
      <c r="P47" s="7"/>
      <c r="Q47" s="7"/>
      <c r="R47" s="7"/>
      <c r="S47" s="7"/>
      <c r="T47" s="7"/>
      <c r="U47" s="7"/>
    </row>
    <row r="48" spans="1:21" ht="15" x14ac:dyDescent="0.2">
      <c r="A48" s="11" t="s">
        <v>186</v>
      </c>
      <c r="B48" s="12">
        <v>1.9199999999999998E-2</v>
      </c>
      <c r="C48" s="13">
        <v>8411808</v>
      </c>
      <c r="D48" s="11">
        <v>2.58E-2</v>
      </c>
      <c r="E48" s="11">
        <v>1</v>
      </c>
      <c r="F48" s="11"/>
      <c r="G48" s="11">
        <v>1.9234325869999999E-2</v>
      </c>
      <c r="H48" s="11">
        <v>0</v>
      </c>
      <c r="I48" s="11">
        <v>2.5999999999999999E-2</v>
      </c>
      <c r="J48" s="11">
        <v>0</v>
      </c>
      <c r="K48" s="7"/>
      <c r="L48" s="7"/>
      <c r="M48" s="7"/>
      <c r="N48" s="7"/>
      <c r="O48" s="7"/>
      <c r="P48" s="7"/>
      <c r="Q48" s="7"/>
      <c r="R48" s="7"/>
      <c r="S48" s="7"/>
      <c r="T48" s="7"/>
      <c r="U48" s="7"/>
    </row>
    <row r="49" spans="1:21" ht="15" x14ac:dyDescent="0.2">
      <c r="A49" s="11" t="s">
        <v>56</v>
      </c>
      <c r="B49" s="12">
        <v>1.35E-2</v>
      </c>
      <c r="C49" s="13">
        <v>7288000</v>
      </c>
      <c r="D49" s="11">
        <v>2.23E-2</v>
      </c>
      <c r="E49" s="11">
        <v>1</v>
      </c>
      <c r="F49" s="11"/>
      <c r="G49" s="11">
        <v>1.35010172E-2</v>
      </c>
      <c r="H49" s="11">
        <v>0</v>
      </c>
      <c r="I49" s="11">
        <v>2.1999999999999999E-2</v>
      </c>
      <c r="J49" s="11">
        <v>0</v>
      </c>
      <c r="K49" s="7"/>
      <c r="L49" s="7"/>
      <c r="M49" s="7"/>
      <c r="N49" s="7"/>
      <c r="O49" s="7"/>
      <c r="P49" s="7"/>
      <c r="Q49" s="7"/>
      <c r="R49" s="7"/>
      <c r="S49" s="7"/>
      <c r="T49" s="7"/>
      <c r="U49" s="7"/>
    </row>
    <row r="50" spans="1:21" ht="15" x14ac:dyDescent="0.2">
      <c r="A50" s="11" t="s">
        <v>187</v>
      </c>
      <c r="B50" s="12">
        <v>1.8100000000000002E-2</v>
      </c>
      <c r="C50" s="13">
        <v>1831102</v>
      </c>
      <c r="D50" s="11">
        <v>5.5999999999999999E-3</v>
      </c>
      <c r="E50" s="11"/>
      <c r="F50" s="11"/>
      <c r="G50" s="11">
        <v>0</v>
      </c>
      <c r="H50" s="11">
        <v>0</v>
      </c>
      <c r="I50" s="11">
        <v>0</v>
      </c>
      <c r="J50" s="11">
        <v>0</v>
      </c>
      <c r="P50" s="5"/>
      <c r="Q50" s="5"/>
      <c r="R50" s="5"/>
      <c r="S50" s="5"/>
      <c r="T50" s="5"/>
      <c r="U50" s="5"/>
    </row>
    <row r="51" spans="1:21" ht="15" x14ac:dyDescent="0.2">
      <c r="A51" s="11" t="s">
        <v>189</v>
      </c>
      <c r="B51" s="12">
        <v>1.8700000000000001E-2</v>
      </c>
      <c r="C51" s="13">
        <v>5778708</v>
      </c>
      <c r="D51" s="11">
        <v>1.77E-2</v>
      </c>
      <c r="E51" s="11"/>
      <c r="F51" s="11"/>
      <c r="G51" s="11">
        <v>0</v>
      </c>
      <c r="H51" s="11">
        <v>0</v>
      </c>
      <c r="I51" s="11">
        <v>0</v>
      </c>
      <c r="J51" s="11">
        <v>0</v>
      </c>
      <c r="P51" s="5"/>
      <c r="Q51" s="5"/>
      <c r="R51" s="5"/>
      <c r="S51" s="5"/>
      <c r="T51" s="5"/>
      <c r="U51" s="5"/>
    </row>
    <row r="52" spans="1:21" ht="15" x14ac:dyDescent="0.2">
      <c r="A52" s="11" t="s">
        <v>190</v>
      </c>
      <c r="B52" s="12">
        <v>1.2200000000000001E-2</v>
      </c>
      <c r="C52" s="13">
        <v>585501</v>
      </c>
      <c r="D52" s="11">
        <v>1.8E-3</v>
      </c>
      <c r="E52" s="11"/>
      <c r="F52" s="11"/>
      <c r="G52" s="11">
        <v>0</v>
      </c>
      <c r="H52" s="11">
        <v>0</v>
      </c>
      <c r="I52" s="11">
        <v>0</v>
      </c>
      <c r="J52" s="11">
        <v>0</v>
      </c>
      <c r="P52" s="5"/>
      <c r="Q52" s="5"/>
      <c r="R52" s="5"/>
      <c r="S52" s="5"/>
      <c r="T52" s="5"/>
      <c r="U52" s="5"/>
    </row>
    <row r="53" spans="1:21" ht="15" x14ac:dyDescent="0.2">
      <c r="A53" s="11" t="s">
        <v>191</v>
      </c>
      <c r="B53" s="11"/>
      <c r="C53" s="13">
        <v>3411307</v>
      </c>
      <c r="D53" s="11">
        <v>1.04E-2</v>
      </c>
      <c r="E53" s="11">
        <v>1</v>
      </c>
      <c r="F53" s="11"/>
      <c r="G53" s="11"/>
      <c r="H53" s="11"/>
      <c r="I53" s="11">
        <v>0.01</v>
      </c>
      <c r="J53" s="11">
        <v>0</v>
      </c>
      <c r="K53" s="7"/>
      <c r="L53" s="7"/>
      <c r="M53" s="7"/>
      <c r="N53" s="7"/>
      <c r="O53" s="7"/>
      <c r="P53" s="7"/>
      <c r="Q53" s="7"/>
      <c r="R53" s="7"/>
      <c r="S53" s="7"/>
      <c r="T53" s="7"/>
      <c r="U53" s="7"/>
    </row>
    <row r="54" spans="1:21" s="5" customFormat="1" ht="15" x14ac:dyDescent="0.2">
      <c r="A54" s="14" t="s">
        <v>192</v>
      </c>
      <c r="B54" s="11"/>
      <c r="C54" s="15">
        <v>326538820</v>
      </c>
      <c r="D54" s="14">
        <v>1</v>
      </c>
      <c r="E54" s="14">
        <v>13</v>
      </c>
      <c r="F54" s="14">
        <v>6</v>
      </c>
      <c r="G54" s="21">
        <f>SUM(G2:G53)</f>
        <v>0.18254115035499999</v>
      </c>
      <c r="H54" s="21">
        <f>SUM(H2:H53)</f>
        <v>9.2102829663999991E-2</v>
      </c>
      <c r="I54" s="21">
        <f>SUM(I2:I53)</f>
        <v>0.31300000000000006</v>
      </c>
      <c r="J54" s="21">
        <f>SUM(J2:J53)</f>
        <v>0.10200000000000001</v>
      </c>
    </row>
    <row r="55" spans="1:21" ht="17" x14ac:dyDescent="0.2">
      <c r="A55" s="4"/>
      <c r="B55" s="4"/>
      <c r="C55" s="4"/>
      <c r="D55" s="4"/>
      <c r="E55" s="4"/>
      <c r="F55" s="4"/>
      <c r="G55" s="4"/>
      <c r="I55" s="4"/>
    </row>
    <row r="56" spans="1:21" ht="17" x14ac:dyDescent="0.2">
      <c r="A56" s="4"/>
      <c r="B56" s="4"/>
      <c r="C56" s="4"/>
      <c r="D56" s="4"/>
      <c r="E56" s="4"/>
      <c r="F56" s="4"/>
      <c r="G56" s="4"/>
      <c r="H56" s="4"/>
      <c r="I56" s="4"/>
      <c r="J56" s="4"/>
    </row>
    <row r="57" spans="1:21" ht="60" x14ac:dyDescent="0.2">
      <c r="G57" s="17" t="s">
        <v>261</v>
      </c>
      <c r="H57" s="18">
        <f>G54+H54</f>
        <v>0.27464398001899998</v>
      </c>
      <c r="I57" s="19" t="s">
        <v>262</v>
      </c>
      <c r="J57" s="20">
        <f>I54+J54</f>
        <v>0.41500000000000004</v>
      </c>
    </row>
    <row r="58" spans="1:21" ht="14" x14ac:dyDescent="0.2"/>
    <row r="62" spans="1:21" ht="14" x14ac:dyDescent="0.2">
      <c r="A62"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baseColWidth="10" defaultColWidth="8.83203125" defaultRowHeight="15" x14ac:dyDescent="0.2"/>
  <cols>
    <col min="1" max="1" width="8.83203125" style="74"/>
    <col min="2" max="2" width="22" style="74" bestFit="1" customWidth="1"/>
    <col min="3" max="3" width="16.5" style="74" customWidth="1"/>
    <col min="4" max="4" width="17.83203125" style="74" customWidth="1"/>
    <col min="5" max="13" width="17.6640625" style="74" customWidth="1"/>
    <col min="14" max="16384" width="8.83203125" style="74"/>
  </cols>
  <sheetData>
    <row r="1" spans="1:13" ht="17" x14ac:dyDescent="0.25">
      <c r="B1" s="75" t="s">
        <v>294</v>
      </c>
      <c r="C1" s="75"/>
      <c r="D1" s="75"/>
      <c r="E1" s="75"/>
      <c r="F1" s="75"/>
      <c r="H1" s="89"/>
      <c r="I1" s="78"/>
      <c r="J1" s="78"/>
      <c r="K1" s="78"/>
      <c r="L1" s="78"/>
      <c r="M1" s="78"/>
    </row>
    <row r="2" spans="1:13" x14ac:dyDescent="0.2">
      <c r="B2" s="76"/>
      <c r="C2" s="76"/>
      <c r="D2" s="76"/>
      <c r="E2" s="77" t="s">
        <v>309</v>
      </c>
      <c r="F2" s="77"/>
      <c r="J2" s="89"/>
      <c r="K2" s="78"/>
      <c r="L2" s="78"/>
      <c r="M2" s="78"/>
    </row>
    <row r="3" spans="1:13" ht="30" x14ac:dyDescent="0.2">
      <c r="B3" s="79" t="s">
        <v>305</v>
      </c>
      <c r="C3" s="79" t="s">
        <v>313</v>
      </c>
      <c r="D3" s="79" t="s">
        <v>306</v>
      </c>
      <c r="E3" s="96" t="s">
        <v>310</v>
      </c>
      <c r="F3" s="96" t="s">
        <v>312</v>
      </c>
      <c r="G3" s="79" t="s">
        <v>295</v>
      </c>
      <c r="H3" s="95">
        <v>0.09</v>
      </c>
      <c r="I3" s="95">
        <v>0.45</v>
      </c>
      <c r="J3" s="90"/>
      <c r="K3" s="90"/>
      <c r="L3" s="80"/>
      <c r="M3" s="80"/>
    </row>
    <row r="4" spans="1:13" x14ac:dyDescent="0.2">
      <c r="A4" s="81">
        <v>2000</v>
      </c>
      <c r="B4" s="82"/>
      <c r="C4" s="82"/>
      <c r="D4" s="82"/>
      <c r="E4" s="83"/>
      <c r="F4" s="83"/>
      <c r="G4" s="82">
        <v>6.6866517066955566</v>
      </c>
      <c r="H4" s="91"/>
      <c r="I4" s="92"/>
      <c r="J4" s="92"/>
      <c r="K4" s="92"/>
      <c r="L4" s="93"/>
      <c r="M4" s="93"/>
    </row>
    <row r="5" spans="1:13" x14ac:dyDescent="0.2">
      <c r="A5" s="81">
        <v>2005</v>
      </c>
      <c r="B5" s="82"/>
      <c r="C5" s="82"/>
      <c r="D5" s="82"/>
      <c r="E5" s="83"/>
      <c r="F5" s="83"/>
      <c r="G5" s="82">
        <v>6.8231325149536133</v>
      </c>
      <c r="H5" s="91"/>
      <c r="I5" s="92"/>
      <c r="J5" s="92"/>
      <c r="K5" s="92"/>
      <c r="L5" s="93"/>
      <c r="M5" s="93"/>
    </row>
    <row r="6" spans="1:13" x14ac:dyDescent="0.2">
      <c r="A6" s="81">
        <v>2010</v>
      </c>
      <c r="B6" s="82"/>
      <c r="C6" s="82"/>
      <c r="D6" s="82"/>
      <c r="G6" s="82">
        <v>6.5150399208068848</v>
      </c>
      <c r="H6" s="91"/>
      <c r="I6" s="92"/>
      <c r="J6" s="92"/>
      <c r="K6" s="92"/>
      <c r="L6" s="93"/>
      <c r="M6" s="93"/>
    </row>
    <row r="7" spans="1:13" x14ac:dyDescent="0.2">
      <c r="A7" s="81">
        <v>2015</v>
      </c>
      <c r="B7" s="82">
        <v>6.4588775634765625</v>
      </c>
      <c r="C7" s="82">
        <v>6.4588775634765625</v>
      </c>
      <c r="D7" s="82">
        <v>6.4588780000000003</v>
      </c>
      <c r="E7" s="83">
        <f>($B7-$D7)*H$3+$D7</f>
        <v>6.4588779607128908</v>
      </c>
      <c r="F7" s="83">
        <f>($B7-$D7)*I$3+$D7</f>
        <v>6.4588778035644534</v>
      </c>
      <c r="G7" s="82">
        <v>6.46</v>
      </c>
      <c r="H7" s="91"/>
      <c r="I7" s="92"/>
      <c r="J7" s="92"/>
      <c r="K7" s="92"/>
      <c r="L7" s="93"/>
      <c r="M7" s="93"/>
    </row>
    <row r="8" spans="1:13" x14ac:dyDescent="0.2">
      <c r="A8" s="81">
        <v>2020</v>
      </c>
      <c r="B8" s="82">
        <v>6.5901165008544922</v>
      </c>
      <c r="C8" s="82">
        <v>6.0036544799804688</v>
      </c>
      <c r="D8" s="82">
        <v>6.3888420000000004</v>
      </c>
      <c r="E8" s="83">
        <f>($B8-$D8)*H$3+$D8</f>
        <v>6.4069567050769045</v>
      </c>
      <c r="F8" s="83">
        <f>($B8-$D8)*I$3+$D8</f>
        <v>6.479415525384522</v>
      </c>
      <c r="G8" s="82"/>
      <c r="H8" s="91"/>
      <c r="I8" s="92"/>
      <c r="J8" s="92"/>
      <c r="K8" s="92"/>
      <c r="L8" s="93"/>
      <c r="M8" s="93"/>
    </row>
    <row r="9" spans="1:13" x14ac:dyDescent="0.2">
      <c r="A9" s="81">
        <v>2025</v>
      </c>
      <c r="B9" s="82">
        <v>6.7414999008178711</v>
      </c>
      <c r="C9" s="82">
        <v>5.2544856071472168</v>
      </c>
      <c r="D9" s="82">
        <v>6.2023020000000004</v>
      </c>
      <c r="E9" s="83">
        <f>($B9-$D9)*H$3+$D9</f>
        <v>6.2508298110736087</v>
      </c>
      <c r="F9" s="83">
        <f>($B9-$D9)*I$3+$D9</f>
        <v>6.4449410553680426</v>
      </c>
      <c r="G9" s="82"/>
      <c r="H9" s="91"/>
      <c r="I9" s="92"/>
      <c r="J9" s="92"/>
      <c r="K9" s="92"/>
      <c r="L9" s="93"/>
      <c r="M9" s="93"/>
    </row>
    <row r="10" spans="1:13" x14ac:dyDescent="0.2">
      <c r="A10" s="81">
        <v>2030</v>
      </c>
      <c r="B10" s="82">
        <v>6.995781421661377</v>
      </c>
      <c r="C10" s="82">
        <v>4.0354065895080566</v>
      </c>
      <c r="D10" s="82">
        <v>6.1510210000000001</v>
      </c>
      <c r="E10" s="83">
        <f>($B10-$D10)*H$3+$D10</f>
        <v>6.2270494379495238</v>
      </c>
      <c r="F10" s="83">
        <f>($B10-$D10)*I$3+$D10</f>
        <v>6.5311631897476197</v>
      </c>
      <c r="G10" s="82"/>
      <c r="H10" s="91"/>
      <c r="I10" s="92"/>
      <c r="J10" s="92"/>
      <c r="K10" s="92"/>
      <c r="L10" s="93"/>
      <c r="M10" s="93"/>
    </row>
    <row r="11" spans="1:13" x14ac:dyDescent="0.2">
      <c r="A11" s="81">
        <v>2035</v>
      </c>
      <c r="B11" s="82">
        <v>7.3177590370178223</v>
      </c>
      <c r="C11" s="82">
        <v>3.097672700881958</v>
      </c>
      <c r="D11" s="82">
        <v>6.0999220000000003</v>
      </c>
      <c r="E11" s="83">
        <f>($B11-$D11)*H$3+$D11</f>
        <v>6.2095273333316046</v>
      </c>
      <c r="F11" s="83">
        <f>($B11-$D11)*I$3+$D11</f>
        <v>6.6479486666580199</v>
      </c>
      <c r="G11" s="82"/>
      <c r="H11" s="91"/>
      <c r="I11" s="92"/>
      <c r="J11" s="92"/>
      <c r="K11" s="92"/>
      <c r="L11" s="93"/>
      <c r="M11" s="93"/>
    </row>
    <row r="12" spans="1:13" x14ac:dyDescent="0.2">
      <c r="A12" s="81">
        <v>2040</v>
      </c>
      <c r="B12" s="82">
        <v>7.6905341148376465</v>
      </c>
      <c r="C12" s="82">
        <v>2.3764610290527344</v>
      </c>
      <c r="D12" s="82">
        <v>6.0490269999999997</v>
      </c>
      <c r="E12" s="83">
        <f>($B12-$D12)*H$3+$D12</f>
        <v>6.1967626403353879</v>
      </c>
      <c r="F12" s="83">
        <f>($B12-$D12)*I$3+$D12</f>
        <v>6.7877052016769408</v>
      </c>
      <c r="G12" s="82"/>
      <c r="H12" s="91"/>
      <c r="I12" s="92"/>
      <c r="J12" s="92"/>
      <c r="K12" s="92"/>
      <c r="L12" s="93"/>
      <c r="M12" s="93"/>
    </row>
    <row r="13" spans="1:13" x14ac:dyDescent="0.2">
      <c r="A13" s="81">
        <v>2045</v>
      </c>
      <c r="B13" s="82">
        <v>8.1035995483398438</v>
      </c>
      <c r="C13" s="82">
        <v>1.8218756914138794</v>
      </c>
      <c r="D13" s="82">
        <v>5.9983500000000003</v>
      </c>
      <c r="E13" s="83">
        <f>($B13-$D13)*H$3+$D13</f>
        <v>6.1878224593505866</v>
      </c>
      <c r="F13" s="83">
        <f>($B13-$D13)*I$3+$D13</f>
        <v>6.9457122967529301</v>
      </c>
      <c r="G13" s="82"/>
      <c r="H13" s="91"/>
      <c r="I13" s="92"/>
      <c r="J13" s="92"/>
      <c r="K13" s="92"/>
      <c r="L13" s="93"/>
      <c r="M13" s="93"/>
    </row>
    <row r="14" spans="1:13" x14ac:dyDescent="0.2">
      <c r="A14" s="81">
        <v>2050</v>
      </c>
      <c r="B14" s="82">
        <v>8.5566120147705078</v>
      </c>
      <c r="C14" s="82">
        <v>1.3999131917953491</v>
      </c>
      <c r="D14" s="82">
        <v>5.947908</v>
      </c>
      <c r="E14" s="83">
        <f>($B14-$D14)*H$3+$D14</f>
        <v>6.1826913613293453</v>
      </c>
      <c r="F14" s="83">
        <f>($B14-$D14)*I$3+$D14</f>
        <v>7.1218248066467282</v>
      </c>
      <c r="G14" s="82"/>
      <c r="H14" s="91"/>
      <c r="I14" s="92"/>
      <c r="J14" s="92"/>
      <c r="K14" s="92"/>
      <c r="L14" s="93"/>
      <c r="M14" s="93"/>
    </row>
    <row r="15" spans="1:13" x14ac:dyDescent="0.2">
      <c r="A15" s="81">
        <v>2055</v>
      </c>
      <c r="B15" s="82">
        <v>9.0467748641967773</v>
      </c>
      <c r="C15" s="82">
        <v>1.0760029554367065</v>
      </c>
      <c r="D15" s="82">
        <v>6.2424759999999999</v>
      </c>
      <c r="E15" s="83">
        <f>($B15-$D15)*H$3+$D15</f>
        <v>6.4948628977777094</v>
      </c>
      <c r="F15" s="83">
        <f>($B15-$D15)*I$3+$D15</f>
        <v>7.5044104888885501</v>
      </c>
      <c r="G15" s="82"/>
      <c r="H15" s="91"/>
      <c r="I15" s="92"/>
      <c r="J15" s="92"/>
      <c r="K15" s="92"/>
      <c r="L15" s="93"/>
      <c r="M15" s="93"/>
    </row>
    <row r="16" spans="1:13" x14ac:dyDescent="0.2">
      <c r="A16" s="81">
        <v>2060</v>
      </c>
      <c r="B16" s="82">
        <v>9.5753879547119141</v>
      </c>
      <c r="C16" s="82">
        <v>0.82749533653259277</v>
      </c>
      <c r="D16" s="82">
        <v>6.558236</v>
      </c>
      <c r="E16" s="83">
        <f>($B16-$D16)*H$3+$D16</f>
        <v>6.8297796759240725</v>
      </c>
      <c r="F16" s="83">
        <f>($B16-$D16)*I$3+$D16</f>
        <v>7.9159543796203611</v>
      </c>
      <c r="G16" s="82"/>
      <c r="H16" s="91"/>
      <c r="I16" s="92"/>
      <c r="J16" s="92"/>
      <c r="K16" s="92"/>
      <c r="L16" s="93"/>
      <c r="M16" s="93"/>
    </row>
    <row r="17" spans="1:13" x14ac:dyDescent="0.2">
      <c r="A17" s="81">
        <v>2065</v>
      </c>
      <c r="B17" s="82">
        <v>10.137367248535156</v>
      </c>
      <c r="C17" s="82">
        <v>0.63689810037612915</v>
      </c>
      <c r="D17" s="82">
        <v>6.8911179999999996</v>
      </c>
      <c r="E17" s="83">
        <f>($B17-$D17)*H$3+$D17</f>
        <v>7.1832804323681634</v>
      </c>
      <c r="F17" s="83">
        <f>($B17-$D17)*I$3+$D17</f>
        <v>8.3519301618408193</v>
      </c>
      <c r="G17" s="82"/>
      <c r="H17" s="91"/>
      <c r="I17" s="92"/>
      <c r="J17" s="92"/>
      <c r="K17" s="92"/>
      <c r="L17" s="93"/>
      <c r="M17" s="93"/>
    </row>
    <row r="18" spans="1:13" x14ac:dyDescent="0.2">
      <c r="A18" s="81">
        <v>2070</v>
      </c>
      <c r="B18" s="82">
        <v>10.723712921142578</v>
      </c>
      <c r="C18" s="82">
        <v>0.49085864424705505</v>
      </c>
      <c r="D18" s="82">
        <v>7.234521</v>
      </c>
      <c r="E18" s="83">
        <f>($B18-$D18)*H$3+$D18</f>
        <v>7.5485482729028321</v>
      </c>
      <c r="F18" s="83">
        <f>($B18-$D18)*I$3+$D18</f>
        <v>8.8046573645141599</v>
      </c>
      <c r="G18" s="82"/>
      <c r="H18" s="91"/>
      <c r="I18" s="92"/>
      <c r="J18" s="92"/>
      <c r="K18" s="92"/>
      <c r="L18" s="93"/>
      <c r="M18" s="93"/>
    </row>
    <row r="19" spans="1:13" x14ac:dyDescent="0.2">
      <c r="A19" s="81">
        <v>2075</v>
      </c>
      <c r="B19" s="82">
        <v>11.326532363891602</v>
      </c>
      <c r="C19" s="82">
        <v>0.37901303172111511</v>
      </c>
      <c r="D19" s="82">
        <v>7.58277</v>
      </c>
      <c r="E19" s="83">
        <f>($B19-$D19)*H$3+$D19</f>
        <v>7.9197086127502443</v>
      </c>
      <c r="F19" s="83">
        <f>($B19-$D19)*I$3+$D19</f>
        <v>9.2674630637512205</v>
      </c>
      <c r="G19" s="82"/>
      <c r="H19" s="91"/>
      <c r="I19" s="92"/>
      <c r="J19" s="92"/>
      <c r="K19" s="92"/>
      <c r="L19" s="93"/>
      <c r="M19" s="93"/>
    </row>
    <row r="20" spans="1:13" x14ac:dyDescent="0.2">
      <c r="A20" s="81">
        <v>2080</v>
      </c>
      <c r="B20" s="82">
        <v>11.94050121307373</v>
      </c>
      <c r="C20" s="82">
        <v>0.2933407723903656</v>
      </c>
      <c r="D20" s="82">
        <v>7.932067</v>
      </c>
      <c r="E20" s="83">
        <f>($B20-$D20)*H$3+$D20</f>
        <v>8.2928260791766348</v>
      </c>
      <c r="F20" s="83">
        <f>($B20-$D20)*I$3+$D20</f>
        <v>9.7358623958831778</v>
      </c>
      <c r="G20" s="82"/>
      <c r="H20" s="91"/>
      <c r="I20" s="92"/>
      <c r="J20" s="92"/>
      <c r="K20" s="92"/>
      <c r="L20" s="93"/>
      <c r="M20" s="93"/>
    </row>
    <row r="21" spans="1:13" x14ac:dyDescent="0.2">
      <c r="A21" s="81">
        <v>2085</v>
      </c>
      <c r="B21" s="82">
        <v>12.565840721130371</v>
      </c>
      <c r="C21" s="82">
        <v>0.27266126871109009</v>
      </c>
      <c r="D21" s="82">
        <v>8.2823860000000007</v>
      </c>
      <c r="E21" s="83">
        <f>($B21-$D21)*H$3+$D21</f>
        <v>8.6678969249017346</v>
      </c>
      <c r="F21" s="83">
        <f>($B21-$D21)*I$3+$D21</f>
        <v>10.209940624508668</v>
      </c>
      <c r="G21" s="82"/>
      <c r="H21" s="91"/>
      <c r="I21" s="92"/>
      <c r="J21" s="92"/>
      <c r="K21" s="92"/>
      <c r="L21" s="93"/>
      <c r="M21" s="93"/>
    </row>
    <row r="22" spans="1:13" x14ac:dyDescent="0.2">
      <c r="A22" s="81">
        <v>2090</v>
      </c>
      <c r="B22" s="82">
        <v>13.206113815307617</v>
      </c>
      <c r="C22" s="82">
        <v>0.27532276511192322</v>
      </c>
      <c r="D22" s="82">
        <v>8.6358750000000004</v>
      </c>
      <c r="E22" s="83">
        <f>($B22-$D22)*H$3+$D22</f>
        <v>9.0471964933776867</v>
      </c>
      <c r="F22" s="83">
        <f>($B22-$D22)*I$3+$D22</f>
        <v>10.692482466888428</v>
      </c>
      <c r="G22" s="82"/>
      <c r="H22" s="91"/>
      <c r="I22" s="92"/>
      <c r="J22" s="92"/>
      <c r="K22" s="92"/>
      <c r="L22" s="93"/>
      <c r="M22" s="93"/>
    </row>
    <row r="23" spans="1:13" x14ac:dyDescent="0.2">
      <c r="A23" s="81">
        <v>2095</v>
      </c>
      <c r="B23" s="82">
        <v>13.862835884094238</v>
      </c>
      <c r="C23" s="82">
        <v>0.27797877788543701</v>
      </c>
      <c r="D23" s="82">
        <v>8.9932879999999997</v>
      </c>
      <c r="E23" s="83">
        <f>($B23-$D23)*H$3+$D23</f>
        <v>9.4315473095684812</v>
      </c>
      <c r="F23" s="83">
        <f>($B23-$D23)*I$3+$D23</f>
        <v>11.184584547842407</v>
      </c>
      <c r="G23" s="82"/>
      <c r="H23" s="91"/>
      <c r="I23" s="92"/>
      <c r="J23" s="92"/>
      <c r="K23" s="92"/>
      <c r="L23" s="93"/>
      <c r="M23" s="93"/>
    </row>
    <row r="24" spans="1:13" x14ac:dyDescent="0.2">
      <c r="A24" s="81">
        <v>2100</v>
      </c>
      <c r="B24" s="82">
        <v>14.535060882568359</v>
      </c>
      <c r="C24" s="82">
        <v>0.28062596917152405</v>
      </c>
      <c r="D24" s="82">
        <v>9.3537569999999999</v>
      </c>
      <c r="E24" s="83">
        <f>($B24-$D24)*H$3+$D24</f>
        <v>9.8200743494311524</v>
      </c>
      <c r="F24" s="83">
        <f>($B24-$D24)*I$3+$D24</f>
        <v>11.685343747155763</v>
      </c>
      <c r="G24" s="82"/>
      <c r="H24" s="91"/>
      <c r="I24" s="92"/>
      <c r="J24" s="92"/>
      <c r="K24" s="92"/>
      <c r="L24" s="93"/>
      <c r="M24" s="93"/>
    </row>
    <row r="25" spans="1:13" x14ac:dyDescent="0.2">
      <c r="B25" s="81"/>
    </row>
    <row r="26" spans="1:13" x14ac:dyDescent="0.2">
      <c r="A26" s="94" t="s">
        <v>311</v>
      </c>
      <c r="B26" s="81"/>
    </row>
    <row r="27" spans="1:13" x14ac:dyDescent="0.2">
      <c r="B27" s="81"/>
    </row>
    <row r="28" spans="1:13" x14ac:dyDescent="0.2">
      <c r="B28" s="84"/>
      <c r="C28" s="74" t="s">
        <v>296</v>
      </c>
    </row>
    <row r="29" spans="1:13" x14ac:dyDescent="0.2">
      <c r="C29" s="74" t="s">
        <v>297</v>
      </c>
      <c r="D29" s="74" t="s">
        <v>298</v>
      </c>
    </row>
    <row r="30" spans="1:13" x14ac:dyDescent="0.2">
      <c r="B30" s="85" t="s">
        <v>304</v>
      </c>
      <c r="C30" s="86">
        <f>B9-C9</f>
        <v>1.4870142936706543</v>
      </c>
    </row>
    <row r="31" spans="1:13" x14ac:dyDescent="0.2">
      <c r="B31" s="74" t="s">
        <v>299</v>
      </c>
      <c r="C31" s="86">
        <f>B9-D9</f>
        <v>0.53919790081787067</v>
      </c>
      <c r="D31" s="87">
        <f>C31/$C$30</f>
        <v>0.36260438323486138</v>
      </c>
    </row>
    <row r="32" spans="1:13" ht="30" x14ac:dyDescent="0.2">
      <c r="B32" s="85" t="s">
        <v>300</v>
      </c>
      <c r="C32" s="88">
        <f>B9-E9</f>
        <v>0.49067008974426241</v>
      </c>
      <c r="D32" s="87">
        <f>C32/$C$30</f>
        <v>0.32996998874372396</v>
      </c>
    </row>
    <row r="33" spans="2:4" x14ac:dyDescent="0.2">
      <c r="B33" s="74" t="s">
        <v>301</v>
      </c>
      <c r="C33" s="86">
        <f>B9-F9</f>
        <v>0.29655884544982847</v>
      </c>
      <c r="D33" s="87">
        <f>C33/$C$30</f>
        <v>0.19943241077917351</v>
      </c>
    </row>
  </sheetData>
  <mergeCells count="2">
    <mergeCell ref="B1:F1"/>
    <mergeCell ref="E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About this file</vt:lpstr>
      <vt:lpstr>Summary Pie Charts</vt:lpstr>
      <vt:lpstr>City Calculations</vt:lpstr>
      <vt:lpstr>County Calculations</vt:lpstr>
      <vt:lpstr>State Calculations</vt:lpstr>
      <vt:lpstr>US CO2eq Emissions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2017-06-12T13:50:13Z</dcterms:created>
  <dcterms:modified xsi:type="dcterms:W3CDTF">2017-06-30T19:20:02Z</dcterms:modified>
</cp:coreProperties>
</file>