
<file path=[Content_Types].xml><?xml version="1.0" encoding="utf-8"?>
<Types xmlns="http://schemas.openxmlformats.org/package/2006/content-types">
  <Default Extension="xml" ContentType="application/xml"/>
  <Default Extension="tiff" ContentType="image/tif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brs/Box Sync/CI Shared/Projects/Multisolving/Analysis &amp; Promotional/Subnational Adding Up After Paris Withdrawal/Pie chart blog post 12 June/"/>
    </mc:Choice>
  </mc:AlternateContent>
  <bookViews>
    <workbookView xWindow="80" yWindow="460" windowWidth="25520" windowHeight="15540" tabRatio="500" activeTab="1"/>
  </bookViews>
  <sheets>
    <sheet name="About this file" sheetId="16" r:id="rId1"/>
    <sheet name="Summary" sheetId="15" r:id="rId2"/>
    <sheet name="City Calculations" sheetId="14" r:id="rId3"/>
    <sheet name="State Calculations" sheetId="9" r:id="rId4"/>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2" i="9" l="1"/>
  <c r="G3" i="9"/>
  <c r="G4" i="9"/>
  <c r="G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4" i="9"/>
  <c r="E5" i="15"/>
  <c r="H2" i="9"/>
  <c r="H3" i="9"/>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4" i="9"/>
  <c r="E6" i="15"/>
  <c r="E115" i="14"/>
  <c r="C54" i="9"/>
  <c r="I3" i="14"/>
  <c r="I4" i="14"/>
  <c r="I6" i="14"/>
  <c r="E7" i="15"/>
  <c r="E8" i="15"/>
  <c r="E9" i="15"/>
  <c r="D2" i="9"/>
  <c r="I2" i="9"/>
  <c r="D3" i="9"/>
  <c r="I3" i="9"/>
  <c r="D4" i="9"/>
  <c r="I4" i="9"/>
  <c r="D5" i="9"/>
  <c r="I5" i="9"/>
  <c r="D6" i="9"/>
  <c r="I6" i="9"/>
  <c r="D7" i="9"/>
  <c r="I7" i="9"/>
  <c r="D8" i="9"/>
  <c r="I8" i="9"/>
  <c r="D9" i="9"/>
  <c r="I9" i="9"/>
  <c r="D10" i="9"/>
  <c r="I10" i="9"/>
  <c r="D11" i="9"/>
  <c r="I11" i="9"/>
  <c r="D12" i="9"/>
  <c r="I12" i="9"/>
  <c r="D13" i="9"/>
  <c r="I13" i="9"/>
  <c r="D14" i="9"/>
  <c r="I14" i="9"/>
  <c r="D15" i="9"/>
  <c r="I15" i="9"/>
  <c r="D16" i="9"/>
  <c r="I16" i="9"/>
  <c r="D17" i="9"/>
  <c r="I17" i="9"/>
  <c r="D18" i="9"/>
  <c r="I18" i="9"/>
  <c r="D19" i="9"/>
  <c r="I19" i="9"/>
  <c r="D20" i="9"/>
  <c r="I20" i="9"/>
  <c r="D21" i="9"/>
  <c r="I21" i="9"/>
  <c r="D22" i="9"/>
  <c r="I22" i="9"/>
  <c r="D23" i="9"/>
  <c r="I23" i="9"/>
  <c r="D24" i="9"/>
  <c r="I24" i="9"/>
  <c r="D25" i="9"/>
  <c r="I25" i="9"/>
  <c r="D26" i="9"/>
  <c r="I26" i="9"/>
  <c r="D27" i="9"/>
  <c r="I27" i="9"/>
  <c r="D28" i="9"/>
  <c r="I28" i="9"/>
  <c r="D29" i="9"/>
  <c r="I29" i="9"/>
  <c r="D30" i="9"/>
  <c r="I30" i="9"/>
  <c r="D31" i="9"/>
  <c r="I31" i="9"/>
  <c r="D32" i="9"/>
  <c r="I32" i="9"/>
  <c r="D33" i="9"/>
  <c r="I33" i="9"/>
  <c r="D34" i="9"/>
  <c r="I34" i="9"/>
  <c r="D35" i="9"/>
  <c r="I35" i="9"/>
  <c r="D36" i="9"/>
  <c r="I36" i="9"/>
  <c r="D37" i="9"/>
  <c r="I37" i="9"/>
  <c r="D38" i="9"/>
  <c r="I38" i="9"/>
  <c r="D39" i="9"/>
  <c r="I39" i="9"/>
  <c r="D40" i="9"/>
  <c r="I40" i="9"/>
  <c r="D41" i="9"/>
  <c r="I41" i="9"/>
  <c r="D42" i="9"/>
  <c r="I42" i="9"/>
  <c r="D43" i="9"/>
  <c r="I43" i="9"/>
  <c r="D44" i="9"/>
  <c r="I44" i="9"/>
  <c r="D45" i="9"/>
  <c r="I45" i="9"/>
  <c r="D46" i="9"/>
  <c r="I46" i="9"/>
  <c r="D47" i="9"/>
  <c r="I47" i="9"/>
  <c r="D48" i="9"/>
  <c r="I48" i="9"/>
  <c r="D49" i="9"/>
  <c r="I49" i="9"/>
  <c r="D50" i="9"/>
  <c r="I50" i="9"/>
  <c r="D51" i="9"/>
  <c r="I51" i="9"/>
  <c r="D52" i="9"/>
  <c r="I52" i="9"/>
  <c r="D53" i="9"/>
  <c r="I53" i="9"/>
  <c r="I54" i="9"/>
  <c r="B5" i="15"/>
  <c r="J2" i="9"/>
  <c r="J3" i="9"/>
  <c r="J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B6" i="15"/>
  <c r="B7" i="15"/>
  <c r="B8" i="15"/>
  <c r="B9" i="15"/>
  <c r="J55" i="9"/>
  <c r="H55" i="9"/>
  <c r="F54" i="9"/>
  <c r="E54" i="9"/>
  <c r="D54" i="9"/>
</calcChain>
</file>

<file path=xl/sharedStrings.xml><?xml version="1.0" encoding="utf-8"?>
<sst xmlns="http://schemas.openxmlformats.org/spreadsheetml/2006/main" count="450" uniqueCount="245">
  <si>
    <t>AK</t>
  </si>
  <si>
    <t>https://medium.com/@ClimateMayors/climate-mayors-commit-to-adopt-honor-and-uphold-paris-climate-agreement-goals-ba566e260097</t>
  </si>
  <si>
    <t>AZ</t>
  </si>
  <si>
    <t>City</t>
  </si>
  <si>
    <t>State</t>
  </si>
  <si>
    <t>Anchorage</t>
  </si>
  <si>
    <t>Fayetteville</t>
  </si>
  <si>
    <t>AR</t>
  </si>
  <si>
    <t>Tempe</t>
  </si>
  <si>
    <t>Carmel</t>
  </si>
  <si>
    <t>IN</t>
  </si>
  <si>
    <t>Birmingham</t>
  </si>
  <si>
    <t>AL</t>
  </si>
  <si>
    <t>Little Rock</t>
  </si>
  <si>
    <t>Macon-Bibb County</t>
  </si>
  <si>
    <t>GA</t>
  </si>
  <si>
    <t>FL</t>
  </si>
  <si>
    <t>Phoenix</t>
  </si>
  <si>
    <t>Flagstaff</t>
  </si>
  <si>
    <t>Tuscon</t>
  </si>
  <si>
    <t>Kissimmee</t>
  </si>
  <si>
    <t>Miramar</t>
  </si>
  <si>
    <t>South Miami</t>
  </si>
  <si>
    <t>Iowa City</t>
  </si>
  <si>
    <t>IA</t>
  </si>
  <si>
    <t>Fairfield</t>
  </si>
  <si>
    <t>West Lafayette</t>
  </si>
  <si>
    <t>South Bend</t>
  </si>
  <si>
    <t>Louisville</t>
  </si>
  <si>
    <t>KY</t>
  </si>
  <si>
    <t>Missoula</t>
  </si>
  <si>
    <t>MT</t>
  </si>
  <si>
    <t>North Bay Village</t>
  </si>
  <si>
    <t>Pompano Beach</t>
  </si>
  <si>
    <t>Bexley</t>
  </si>
  <si>
    <t>OH</t>
  </si>
  <si>
    <t>Weston</t>
  </si>
  <si>
    <t>Columbus</t>
  </si>
  <si>
    <t>Clarkston</t>
  </si>
  <si>
    <t>Greenville</t>
  </si>
  <si>
    <t>SC</t>
  </si>
  <si>
    <t>University City</t>
  </si>
  <si>
    <t>MO</t>
  </si>
  <si>
    <t>Franklin</t>
  </si>
  <si>
    <t>NC</t>
  </si>
  <si>
    <t>Highlands</t>
  </si>
  <si>
    <t>Pittsboro</t>
  </si>
  <si>
    <t>Glendale</t>
  </si>
  <si>
    <t>WI</t>
  </si>
  <si>
    <t>La Crosse</t>
  </si>
  <si>
    <t>Toledo</t>
  </si>
  <si>
    <t>Jackson </t>
  </si>
  <si>
    <t>WY</t>
  </si>
  <si>
    <t>Cleveland</t>
  </si>
  <si>
    <t>Allentown</t>
  </si>
  <si>
    <t>PA</t>
  </si>
  <si>
    <t>Washington</t>
  </si>
  <si>
    <t>DC</t>
  </si>
  <si>
    <t>Gambier</t>
  </si>
  <si>
    <t>Apalachicola</t>
  </si>
  <si>
    <t>Delray Beach</t>
  </si>
  <si>
    <t>Millcreek</t>
  </si>
  <si>
    <t>UT</t>
  </si>
  <si>
    <t>Lauderhill</t>
  </si>
  <si>
    <t>Fort Lauderdale</t>
  </si>
  <si>
    <t>Bethlehem</t>
  </si>
  <si>
    <t>Miami Beach</t>
  </si>
  <si>
    <t>Hallandale Beach</t>
  </si>
  <si>
    <t>Lancaster</t>
  </si>
  <si>
    <t>Orlando</t>
  </si>
  <si>
    <t>Hollywood</t>
  </si>
  <si>
    <t>Milford</t>
  </si>
  <si>
    <t>St Petersberg</t>
  </si>
  <si>
    <t>Miami</t>
  </si>
  <si>
    <t>Swarthmore</t>
  </si>
  <si>
    <t>St Petersburg</t>
  </si>
  <si>
    <t>West Palm Beach</t>
  </si>
  <si>
    <t>Sunrise</t>
  </si>
  <si>
    <t>San Marcos</t>
  </si>
  <si>
    <t>TX</t>
  </si>
  <si>
    <t>Atlanta</t>
  </si>
  <si>
    <t>Surfside</t>
  </si>
  <si>
    <t>Dubuque</t>
  </si>
  <si>
    <t>Tampa</t>
  </si>
  <si>
    <t>Bloomington</t>
  </si>
  <si>
    <t>Gary</t>
  </si>
  <si>
    <t>New Orleans</t>
  </si>
  <si>
    <t>LA</t>
  </si>
  <si>
    <t>Fort Wayne</t>
  </si>
  <si>
    <t>Kansas City</t>
  </si>
  <si>
    <t>St Louis</t>
  </si>
  <si>
    <t>Asheville</t>
  </si>
  <si>
    <t>Charlotte</t>
  </si>
  <si>
    <t>Durham</t>
  </si>
  <si>
    <t>Winston Salem</t>
  </si>
  <si>
    <t>Reno</t>
  </si>
  <si>
    <t>NV</t>
  </si>
  <si>
    <t>St Peters</t>
  </si>
  <si>
    <t>West Wendover</t>
  </si>
  <si>
    <t>Bozeman</t>
  </si>
  <si>
    <t>New York</t>
  </si>
  <si>
    <t>Carrboro</t>
  </si>
  <si>
    <t>Greensboro</t>
  </si>
  <si>
    <t>Hillsborough</t>
  </si>
  <si>
    <t>Raleigh</t>
  </si>
  <si>
    <t>Philadelphia</t>
  </si>
  <si>
    <t>Downington</t>
  </si>
  <si>
    <t>Pittsburgh</t>
  </si>
  <si>
    <t>Columbia</t>
  </si>
  <si>
    <t>Knoxville</t>
  </si>
  <si>
    <t>TN</t>
  </si>
  <si>
    <t>Houston</t>
  </si>
  <si>
    <t>Austin</t>
  </si>
  <si>
    <t>Smithville</t>
  </si>
  <si>
    <t>Park City</t>
  </si>
  <si>
    <t>Salt Lake City</t>
  </si>
  <si>
    <t>Milwaukee</t>
  </si>
  <si>
    <t>Ambler</t>
  </si>
  <si>
    <t>Downingtown</t>
  </si>
  <si>
    <t>Mount Pocono</t>
  </si>
  <si>
    <t>Anderson</t>
  </si>
  <si>
    <t>Charleston</t>
  </si>
  <si>
    <t>Chattanooga</t>
  </si>
  <si>
    <t>Nashville</t>
  </si>
  <si>
    <t>Dallas</t>
  </si>
  <si>
    <t>Bayfield</t>
  </si>
  <si>
    <t>Madison</t>
  </si>
  <si>
    <t>Middleton</t>
  </si>
  <si>
    <t>Monona</t>
  </si>
  <si>
    <t>% of Emissions</t>
  </si>
  <si>
    <t>Uncovered</t>
  </si>
  <si>
    <t>Cincinnati</t>
  </si>
  <si>
    <t>Oberlin</t>
  </si>
  <si>
    <t>Delaware</t>
  </si>
  <si>
    <t>Easton</t>
  </si>
  <si>
    <t>Indianapolis</t>
  </si>
  <si>
    <t>Maplewood</t>
  </si>
  <si>
    <t>Laredo</t>
  </si>
  <si>
    <t>http://under2mou.org/</t>
  </si>
  <si>
    <t>Share of Emissions in 2014 (EIA)</t>
  </si>
  <si>
    <t>State Population in 2016</t>
  </si>
  <si>
    <t>Share of State Population</t>
  </si>
  <si>
    <t>Share of Population USCA and/or Under2 MOU</t>
  </si>
  <si>
    <t>Alabama</t>
  </si>
  <si>
    <t>Colorado</t>
  </si>
  <si>
    <t>https://www.c2es.org/us-states-regions/policy-maps/emissions-targets</t>
  </si>
  <si>
    <t>Michigan</t>
  </si>
  <si>
    <t>Alaska</t>
  </si>
  <si>
    <t>Arizona</t>
  </si>
  <si>
    <t>Maryland</t>
  </si>
  <si>
    <t>Arkansas</t>
  </si>
  <si>
    <t>California</t>
  </si>
  <si>
    <t>Connecticut</t>
  </si>
  <si>
    <t>District of Columbia</t>
  </si>
  <si>
    <t>Florida</t>
  </si>
  <si>
    <t>Georgia</t>
  </si>
  <si>
    <t>Hawaii</t>
  </si>
  <si>
    <t>Idaho</t>
  </si>
  <si>
    <t>Illinois</t>
  </si>
  <si>
    <t>Indiana</t>
  </si>
  <si>
    <t>Iowa</t>
  </si>
  <si>
    <t>Kansas</t>
  </si>
  <si>
    <t>Kentucky</t>
  </si>
  <si>
    <t>Louisiana</t>
  </si>
  <si>
    <t>Maine</t>
  </si>
  <si>
    <t>Massachusetts</t>
  </si>
  <si>
    <t>Minnesota</t>
  </si>
  <si>
    <t>Mississippi</t>
  </si>
  <si>
    <t>Missouri</t>
  </si>
  <si>
    <t>Montana</t>
  </si>
  <si>
    <t>Nebraska</t>
  </si>
  <si>
    <t>Nevada</t>
  </si>
  <si>
    <t>New Hampshire</t>
  </si>
  <si>
    <t>https://www.census.gov/quickfacts/chart/PST045216/5363000,5010675,4459000,4148650,00</t>
  </si>
  <si>
    <t>New Jersey</t>
  </si>
  <si>
    <t>New Mexico</t>
  </si>
  <si>
    <t>North Carolina</t>
  </si>
  <si>
    <t>North Dakota</t>
  </si>
  <si>
    <t>Ohio</t>
  </si>
  <si>
    <t>Oklahoma</t>
  </si>
  <si>
    <t>Oregon</t>
  </si>
  <si>
    <t>Pennsylvania</t>
  </si>
  <si>
    <t>Rhode Island</t>
  </si>
  <si>
    <t>South Carolina</t>
  </si>
  <si>
    <t>South Dakota</t>
  </si>
  <si>
    <t>Tennessee</t>
  </si>
  <si>
    <t>Texas</t>
  </si>
  <si>
    <t>Utah</t>
  </si>
  <si>
    <t>Vermont</t>
  </si>
  <si>
    <t>Virginia</t>
  </si>
  <si>
    <t>West Virginia</t>
  </si>
  <si>
    <t>http://governor.wa.gov/news-media/inslee-new-york-governor-cuomo-and-california-governor-brown-announce-formation-united</t>
  </si>
  <si>
    <t>Wisconsin</t>
  </si>
  <si>
    <t>Wyoming</t>
  </si>
  <si>
    <t>Puerto Rico</t>
  </si>
  <si>
    <t>Total</t>
  </si>
  <si>
    <t>https://www.eia.gov/state/rankings/#series/226</t>
  </si>
  <si>
    <t>https://www.census.gov/data/tables/2016/demo/popest/state-total.html</t>
  </si>
  <si>
    <t>Data Source</t>
  </si>
  <si>
    <t>Note - Two other states (AZ and FL are on the C2ES list of states with a quantified emissions target, but these targets didn't meet our criteria as "aligned with the Paris Agreement".</t>
  </si>
  <si>
    <t>For the purposes of this map we are defining ‘in line’ with the Paris Agreement as having an emissions trajectory where emissions reductions in 2025 are greater than, equal to, or no less than 5% weaker than the US NDC in the Paris Accord. </t>
  </si>
  <si>
    <t>Which compact</t>
  </si>
  <si>
    <t>Climate Mayors</t>
  </si>
  <si>
    <t>Tallahassee</t>
  </si>
  <si>
    <t>Chapel Hill</t>
  </si>
  <si>
    <t>Still In</t>
  </si>
  <si>
    <t>Beaufort</t>
  </si>
  <si>
    <t>Population (in 2016)</t>
  </si>
  <si>
    <t>http://wearestillin.com/</t>
  </si>
  <si>
    <t>No data on cities with fewer than 5000 residents at the US Census database. For these smaller cities we relied on Wikipedia.</t>
  </si>
  <si>
    <t>Sources and notes</t>
  </si>
  <si>
    <t>Climate Mayor Cities and We Are Still In Cities In Non-Covered States</t>
  </si>
  <si>
    <t>US Population in 2016</t>
  </si>
  <si>
    <t>% of US Population</t>
  </si>
  <si>
    <t xml:space="preserve">Correction factor </t>
  </si>
  <si>
    <t>We compared the per capita emissions for the first cities joining the Climate Mayors and found their average per capita emissions were about 90% of Avg US emissions</t>
  </si>
  <si>
    <t>Estimate % of Emissions</t>
  </si>
  <si>
    <t>Non- Covered States With Own Quantified Emissions Goal</t>
  </si>
  <si>
    <t>In US Climate Alliance and/or Under 2 MOU</t>
  </si>
  <si>
    <t>Share of Emissions US Climate Alliance and/or Under2 MOU</t>
  </si>
  <si>
    <t>Share of Emissions Indpendent Goal States</t>
  </si>
  <si>
    <t>Share of Population Independentt Goal States</t>
  </si>
  <si>
    <t>In terms of Population</t>
  </si>
  <si>
    <t>In terms Of Emissions</t>
  </si>
  <si>
    <t>% of Population</t>
  </si>
  <si>
    <t>US Climate Alliance and/or Under2MOU States</t>
  </si>
  <si>
    <t>States Outside Both Compacts With Quantified Emissions Goals</t>
  </si>
  <si>
    <t>US Climate Alliance and/or Under2 MOU States</t>
  </si>
  <si>
    <t>Cities in Climate Mayors and/or We Are Still In Located in States Outside of Compacts</t>
  </si>
  <si>
    <t>Prepared by Dr. Elizabeth Sawin Co-Director Climate Interactive</t>
  </si>
  <si>
    <t>esawin@climateinteractive.org</t>
  </si>
  <si>
    <t>802-436-1129</t>
  </si>
  <si>
    <t>The US Climate Alliance</t>
  </si>
  <si>
    <t>The Climate Mayors</t>
  </si>
  <si>
    <t>We Are Still In</t>
  </si>
  <si>
    <t>The Under2 MOU</t>
  </si>
  <si>
    <t>Credit: Climate Interactive</t>
  </si>
  <si>
    <t>www.ClimateInteractive.org</t>
  </si>
  <si>
    <t>Sources of data and assumptions made in the analysis  are detailed on the 'calculations' tabs</t>
  </si>
  <si>
    <t>This analysis looks at two questions:</t>
  </si>
  <si>
    <t>(1) What percent of US residents live in a state or city that has aligned with the goals of the Paris Climate Agreement?</t>
  </si>
  <si>
    <t>(2) What percent of US greenhouse gas emissions are produced by cities and states that have aligned with the goals of the Paris Climate Agreement?</t>
  </si>
  <si>
    <t>The anlaysis include the contributions of signatories to:</t>
  </si>
  <si>
    <t>As well as states that have adopted quantified emissions-reduction goals</t>
  </si>
  <si>
    <r>
      <t xml:space="preserve">We include sub-national entities aligned with the various agreements up until </t>
    </r>
    <r>
      <rPr>
        <b/>
        <sz val="10"/>
        <color rgb="FF000000"/>
        <rFont val="Arial"/>
      </rPr>
      <t>June 11,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</si>
</sst>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
    <numFmt numFmtId="166" formatCode="0.0000"/>
    <numFmt numFmtId="167" formatCode="0.000"/>
    <numFmt numFmtId="168" formatCode="#,##0.000"/>
  </numFmts>
  <fonts count="12" x14ac:knownFonts="1">
    <font>
      <sz val="10"/>
      <color rgb="FF000000"/>
      <name val="Arial"/>
    </font>
    <font>
      <b/>
      <sz val="10"/>
      <name val="Arial"/>
    </font>
    <font>
      <sz val="10"/>
      <name val="Arial"/>
    </font>
    <font>
      <u/>
      <sz val="10"/>
      <color rgb="FF0000FF"/>
      <name val="Arial"/>
    </font>
    <font>
      <sz val="12"/>
      <color rgb="FF000000"/>
      <name val="Calibri"/>
    </font>
    <font>
      <u/>
      <sz val="10"/>
      <color rgb="FF0000FF"/>
      <name val="Arial"/>
    </font>
    <font>
      <sz val="11"/>
      <color rgb="FF000000"/>
      <name val="Calibri"/>
    </font>
    <font>
      <u/>
      <sz val="10"/>
      <color rgb="FF0000FF"/>
      <name val="Arial"/>
    </font>
    <font>
      <sz val="10"/>
      <color rgb="FF000000"/>
      <name val="Arial"/>
    </font>
    <font>
      <u/>
      <sz val="10"/>
      <color theme="10"/>
      <name val="Arial"/>
    </font>
    <font>
      <b/>
      <sz val="10"/>
      <color rgb="FF000000"/>
      <name val="Arial"/>
    </font>
    <font>
      <sz val="10"/>
      <color rgb="FF222222"/>
      <name val="Arial"/>
    </font>
  </fonts>
  <fills count="8">
    <fill>
      <patternFill patternType="none"/>
    </fill>
    <fill>
      <patternFill patternType="gray125"/>
    </fill>
    <fill>
      <patternFill patternType="solid">
        <fgColor rgb="FFFFF2CC"/>
        <bgColor rgb="FFFFF2CC"/>
      </patternFill>
    </fill>
    <fill>
      <patternFill patternType="solid">
        <fgColor rgb="FFCFE2F3"/>
        <bgColor rgb="FFCFE2F3"/>
      </patternFill>
    </fill>
    <fill>
      <patternFill patternType="solid">
        <fgColor rgb="FF6FA8DC"/>
        <bgColor rgb="FF6FA8DC"/>
      </patternFill>
    </fill>
    <fill>
      <patternFill patternType="solid">
        <fgColor rgb="FF6D9EEB"/>
        <bgColor rgb="FF6D9EEB"/>
      </patternFill>
    </fill>
    <fill>
      <patternFill patternType="solid">
        <fgColor rgb="FF3D85C6"/>
        <bgColor rgb="FF3D85C6"/>
      </patternFill>
    </fill>
    <fill>
      <patternFill patternType="solid">
        <fgColor theme="8" tint="0.79998168889431442"/>
        <bgColor indexed="64"/>
      </patternFill>
    </fill>
  </fills>
  <borders count="1">
    <border>
      <left/>
      <right/>
      <top/>
      <bottom/>
      <diagonal/>
    </border>
  </borders>
  <cellStyleXfs count="3">
    <xf numFmtId="0" fontId="0" fillId="0" borderId="0"/>
    <xf numFmtId="9" fontId="8" fillId="0" borderId="0" applyFont="0" applyFill="0" applyBorder="0" applyAlignment="0" applyProtection="0"/>
    <xf numFmtId="0" fontId="9" fillId="0" borderId="0" applyNumberFormat="0" applyFill="0" applyBorder="0" applyAlignment="0" applyProtection="0"/>
  </cellStyleXfs>
  <cellXfs count="59">
    <xf numFmtId="0" fontId="0" fillId="0" borderId="0" xfId="0" applyFont="1" applyAlignment="1"/>
    <xf numFmtId="0" fontId="2" fillId="0" borderId="0" xfId="0" applyFont="1" applyAlignment="1"/>
    <xf numFmtId="0" fontId="3" fillId="0" borderId="0" xfId="0" applyFont="1" applyAlignment="1"/>
    <xf numFmtId="0" fontId="2" fillId="3" borderId="0" xfId="0" applyFont="1" applyFill="1" applyAlignment="1"/>
    <xf numFmtId="0" fontId="2" fillId="0" borderId="0" xfId="0" applyFont="1" applyAlignment="1">
      <alignment vertical="center" wrapText="1"/>
    </xf>
    <xf numFmtId="0" fontId="2" fillId="0" borderId="0" xfId="0" applyFont="1" applyAlignment="1"/>
    <xf numFmtId="165" fontId="4" fillId="0" borderId="0" xfId="0" applyNumberFormat="1" applyFont="1" applyAlignment="1">
      <alignment horizontal="right"/>
    </xf>
    <xf numFmtId="3" fontId="6" fillId="0" borderId="0" xfId="0" applyNumberFormat="1" applyFont="1" applyAlignment="1"/>
    <xf numFmtId="166" fontId="2" fillId="0" borderId="0" xfId="0" applyNumberFormat="1" applyFont="1"/>
    <xf numFmtId="167" fontId="2" fillId="0" borderId="0" xfId="0" applyNumberFormat="1" applyFont="1"/>
    <xf numFmtId="0" fontId="2" fillId="3" borderId="0" xfId="0" applyFont="1" applyFill="1" applyAlignment="1"/>
    <xf numFmtId="165" fontId="4" fillId="3" borderId="0" xfId="0" applyNumberFormat="1" applyFont="1" applyFill="1" applyAlignment="1">
      <alignment horizontal="right"/>
    </xf>
    <xf numFmtId="3" fontId="6" fillId="3" borderId="0" xfId="0" applyNumberFormat="1" applyFont="1" applyFill="1" applyAlignment="1"/>
    <xf numFmtId="166" fontId="2" fillId="3" borderId="0" xfId="0" applyNumberFormat="1" applyFont="1" applyFill="1"/>
    <xf numFmtId="167" fontId="2" fillId="3" borderId="0" xfId="0" applyNumberFormat="1" applyFont="1" applyFill="1"/>
    <xf numFmtId="165" fontId="2" fillId="3" borderId="0" xfId="0" applyNumberFormat="1" applyFont="1" applyFill="1"/>
    <xf numFmtId="0" fontId="2" fillId="0" borderId="0" xfId="0" applyFont="1" applyAlignment="1">
      <alignment wrapText="1"/>
    </xf>
    <xf numFmtId="0" fontId="0" fillId="0" borderId="0" xfId="0" applyFont="1" applyAlignment="1"/>
    <xf numFmtId="0" fontId="7" fillId="0" borderId="0" xfId="0" applyFont="1" applyAlignment="1">
      <alignment wrapText="1"/>
    </xf>
    <xf numFmtId="0" fontId="0" fillId="0" borderId="0" xfId="0" applyFont="1" applyAlignment="1"/>
    <xf numFmtId="0" fontId="0" fillId="0" borderId="0" xfId="0" applyFont="1" applyAlignment="1">
      <alignment wrapText="1"/>
    </xf>
    <xf numFmtId="0" fontId="2" fillId="0" borderId="0" xfId="0" applyFont="1" applyFill="1" applyAlignment="1">
      <alignment vertical="center" wrapText="1"/>
    </xf>
    <xf numFmtId="0" fontId="0" fillId="0" borderId="0" xfId="0" applyFont="1" applyFill="1" applyAlignment="1"/>
    <xf numFmtId="0" fontId="2" fillId="0" borderId="0" xfId="0" applyFont="1" applyFill="1"/>
    <xf numFmtId="168" fontId="4" fillId="0" borderId="0" xfId="0" applyNumberFormat="1" applyFont="1" applyAlignment="1">
      <alignment horizontal="right"/>
    </xf>
    <xf numFmtId="1" fontId="0" fillId="0" borderId="0" xfId="0" applyNumberFormat="1" applyFont="1" applyAlignment="1"/>
    <xf numFmtId="1" fontId="2" fillId="0" borderId="0" xfId="0" applyNumberFormat="1" applyFont="1" applyAlignment="1"/>
    <xf numFmtId="1" fontId="2" fillId="4" borderId="0" xfId="0" applyNumberFormat="1" applyFont="1" applyFill="1" applyAlignment="1"/>
    <xf numFmtId="1" fontId="2" fillId="3" borderId="0" xfId="0" applyNumberFormat="1" applyFont="1" applyFill="1"/>
    <xf numFmtId="1" fontId="2" fillId="5" borderId="0" xfId="0" applyNumberFormat="1" applyFont="1" applyFill="1" applyAlignment="1"/>
    <xf numFmtId="1" fontId="2" fillId="6" borderId="0" xfId="0" applyNumberFormat="1" applyFont="1" applyFill="1" applyAlignment="1"/>
    <xf numFmtId="1" fontId="1" fillId="4" borderId="0" xfId="0" applyNumberFormat="1" applyFont="1" applyFill="1" applyAlignment="1"/>
    <xf numFmtId="1" fontId="1" fillId="3" borderId="0" xfId="0" applyNumberFormat="1" applyFont="1" applyFill="1"/>
    <xf numFmtId="166" fontId="0" fillId="0" borderId="0" xfId="0" applyNumberFormat="1" applyFont="1" applyAlignment="1"/>
    <xf numFmtId="166" fontId="1" fillId="3" borderId="0" xfId="0" applyNumberFormat="1" applyFont="1" applyFill="1"/>
    <xf numFmtId="0" fontId="1" fillId="0" borderId="0" xfId="0" applyFont="1" applyFill="1" applyAlignment="1"/>
    <xf numFmtId="3" fontId="1" fillId="0" borderId="0" xfId="0" applyNumberFormat="1" applyFont="1" applyFill="1"/>
    <xf numFmtId="166" fontId="1" fillId="0" borderId="0" xfId="0" applyNumberFormat="1" applyFont="1" applyFill="1"/>
    <xf numFmtId="1" fontId="1" fillId="0" borderId="0" xfId="0" applyNumberFormat="1" applyFont="1" applyFill="1"/>
    <xf numFmtId="164" fontId="1" fillId="0" borderId="0" xfId="0" applyNumberFormat="1" applyFont="1" applyFill="1"/>
    <xf numFmtId="10" fontId="1" fillId="0" borderId="0" xfId="0" applyNumberFormat="1" applyFont="1" applyFill="1"/>
    <xf numFmtId="0" fontId="3" fillId="0" borderId="0" xfId="0" applyFont="1" applyAlignment="1">
      <alignment wrapText="1"/>
    </xf>
    <xf numFmtId="0" fontId="5" fillId="2" borderId="0" xfId="0" applyFont="1" applyFill="1" applyAlignment="1">
      <alignment wrapText="1"/>
    </xf>
    <xf numFmtId="164" fontId="1" fillId="0" borderId="0" xfId="0" applyNumberFormat="1" applyFont="1"/>
    <xf numFmtId="10" fontId="1" fillId="0" borderId="0" xfId="0" applyNumberFormat="1" applyFont="1"/>
    <xf numFmtId="3" fontId="0" fillId="0" borderId="0" xfId="0" applyNumberFormat="1" applyFont="1" applyAlignment="1"/>
    <xf numFmtId="0" fontId="10" fillId="0" borderId="0" xfId="0" applyFont="1" applyAlignment="1"/>
    <xf numFmtId="3" fontId="11" fillId="0" borderId="0" xfId="0" applyNumberFormat="1" applyFont="1" applyAlignment="1"/>
    <xf numFmtId="0" fontId="9" fillId="0" borderId="0" xfId="2" applyFont="1" applyAlignment="1">
      <alignment wrapText="1"/>
    </xf>
    <xf numFmtId="0" fontId="0" fillId="0" borderId="0" xfId="0" applyFont="1" applyAlignment="1">
      <alignment vertical="center"/>
    </xf>
    <xf numFmtId="0" fontId="0" fillId="7" borderId="0" xfId="0" applyFont="1" applyFill="1" applyAlignment="1"/>
    <xf numFmtId="10" fontId="10" fillId="7" borderId="0" xfId="1" applyNumberFormat="1" applyFont="1" applyFill="1" applyAlignment="1"/>
    <xf numFmtId="0" fontId="0" fillId="0" borderId="0" xfId="0" applyFont="1" applyAlignment="1">
      <alignment horizontal="center"/>
    </xf>
    <xf numFmtId="10" fontId="0" fillId="0" borderId="0" xfId="0" applyNumberFormat="1" applyFont="1" applyAlignment="1"/>
    <xf numFmtId="10" fontId="0" fillId="0" borderId="0" xfId="1" applyNumberFormat="1" applyFont="1" applyAlignment="1"/>
    <xf numFmtId="0" fontId="0" fillId="0" borderId="0" xfId="0" applyFont="1" applyAlignment="1">
      <alignment horizontal="left" vertical="center" wrapText="1"/>
    </xf>
    <xf numFmtId="0" fontId="10" fillId="0" borderId="0" xfId="0" applyFont="1" applyAlignment="1">
      <alignment horizontal="center"/>
    </xf>
    <xf numFmtId="15" fontId="0" fillId="0" borderId="0" xfId="0" applyNumberFormat="1" applyFont="1" applyAlignment="1">
      <alignment horizontal="left"/>
    </xf>
    <xf numFmtId="0" fontId="9" fillId="0" borderId="0" xfId="2" applyAlignment="1"/>
  </cellXfs>
  <cellStyles count="3">
    <cellStyle name="Hyperlink" xfId="2" builtinId="8"/>
    <cellStyle name="Normal" xfId="0" builtinId="0"/>
    <cellStyle name="Percent" xfId="1" builtinId="5"/>
  </cellStyles>
  <dxfs count="0"/>
  <tableStyles count="0" defaultTableStyle="TableStyleMedium9" defaultPivotStyle="PivotStyleMedium7"/>
  <colors>
    <mruColors>
      <color rgb="FF4E8F00"/>
      <color rgb="FF941100"/>
      <color rgb="FF945200"/>
      <color rgb="FFFFD57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 Id="rId3"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 Id="rId3"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 of Population on 6/11/17 </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strRef>
              <c:f>Summary!$B$4</c:f>
              <c:strCache>
                <c:ptCount val="1"/>
                <c:pt idx="0">
                  <c:v>% of Population</c:v>
                </c:pt>
              </c:strCache>
            </c:strRef>
          </c:tx>
          <c:dPt>
            <c:idx val="0"/>
            <c:bubble3D val="0"/>
            <c:spPr>
              <a:solidFill>
                <a:srgbClr val="941100">
                  <a:alpha val="40000"/>
                </a:srgbClr>
              </a:solidFill>
              <a:ln w="19050">
                <a:noFill/>
              </a:ln>
              <a:effectLst/>
            </c:spPr>
          </c:dPt>
          <c:dPt>
            <c:idx val="1"/>
            <c:bubble3D val="0"/>
            <c:spPr>
              <a:solidFill>
                <a:srgbClr val="FFD579">
                  <a:alpha val="74902"/>
                </a:srgbClr>
              </a:solidFill>
              <a:ln w="19050">
                <a:noFill/>
              </a:ln>
              <a:effectLst/>
            </c:spPr>
          </c:dPt>
          <c:dPt>
            <c:idx val="2"/>
            <c:bubble3D val="0"/>
            <c:spPr>
              <a:solidFill>
                <a:srgbClr val="FF0000">
                  <a:alpha val="80000"/>
                </a:srgbClr>
              </a:solidFill>
              <a:ln w="19050">
                <a:noFill/>
              </a:ln>
              <a:effectLst/>
            </c:spPr>
          </c:dPt>
          <c:dPt>
            <c:idx val="3"/>
            <c:bubble3D val="0"/>
            <c:spPr>
              <a:solidFill>
                <a:schemeClr val="bg1">
                  <a:lumMod val="85000"/>
                </a:schemeClr>
              </a:solidFill>
              <a:ln w="19050">
                <a:noFill/>
              </a:ln>
              <a:effectLst/>
            </c:spPr>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Summary!$A$5:$A$8</c:f>
              <c:strCache>
                <c:ptCount val="4"/>
                <c:pt idx="0">
                  <c:v>US Climate Alliance and/or Under2MOU States</c:v>
                </c:pt>
                <c:pt idx="1">
                  <c:v>States Outside Both Compacts With Quantified Emissions Goals</c:v>
                </c:pt>
                <c:pt idx="2">
                  <c:v>Cities in Climate Mayors and/or We Are Still In Located in States Outside of Compacts</c:v>
                </c:pt>
                <c:pt idx="3">
                  <c:v>Uncovered</c:v>
                </c:pt>
              </c:strCache>
            </c:strRef>
          </c:cat>
          <c:val>
            <c:numRef>
              <c:f>Summary!$B$5:$B$8</c:f>
              <c:numCache>
                <c:formatCode>0.00%</c:formatCode>
                <c:ptCount val="4"/>
                <c:pt idx="0">
                  <c:v>0.31405895629806</c:v>
                </c:pt>
                <c:pt idx="1">
                  <c:v>0.142843028586923</c:v>
                </c:pt>
                <c:pt idx="2">
                  <c:v>0.0768295971670382</c:v>
                </c:pt>
                <c:pt idx="3">
                  <c:v>0.466268417947979</c:v>
                </c:pt>
              </c:numCache>
            </c:numRef>
          </c:val>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solidFill>
                <a:latin typeface="+mn-lt"/>
                <a:ea typeface="+mn-ea"/>
                <a:cs typeface="+mn-cs"/>
              </a:defRPr>
            </a:pPr>
            <a:r>
              <a:rPr lang="en-US" b="1">
                <a:solidFill>
                  <a:schemeClr val="tx1"/>
                </a:solidFill>
              </a:rPr>
              <a:t>% of Emissions on 6/11/17 </a:t>
            </a:r>
          </a:p>
        </c:rich>
      </c:tx>
      <c:layout>
        <c:manualLayout>
          <c:xMode val="edge"/>
          <c:yMode val="edge"/>
          <c:x val="0.330933365790632"/>
          <c:y val="0.0353697749196141"/>
        </c:manualLayout>
      </c:layout>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solidFill>
              <a:latin typeface="+mn-lt"/>
              <a:ea typeface="+mn-ea"/>
              <a:cs typeface="+mn-cs"/>
            </a:defRPr>
          </a:pPr>
          <a:endParaRPr lang="en-US"/>
        </a:p>
      </c:txPr>
    </c:title>
    <c:autoTitleDeleted val="0"/>
    <c:plotArea>
      <c:layout/>
      <c:pieChart>
        <c:varyColors val="1"/>
        <c:ser>
          <c:idx val="1"/>
          <c:order val="0"/>
          <c:tx>
            <c:strRef>
              <c:f>Summary!$E$4</c:f>
              <c:strCache>
                <c:ptCount val="1"/>
                <c:pt idx="0">
                  <c:v>% of Emissions</c:v>
                </c:pt>
              </c:strCache>
            </c:strRef>
          </c:tx>
          <c:dPt>
            <c:idx val="0"/>
            <c:bubble3D val="0"/>
            <c:spPr>
              <a:solidFill>
                <a:srgbClr val="941100">
                  <a:alpha val="40000"/>
                </a:srgbClr>
              </a:solidFill>
              <a:ln w="9525" cap="flat" cmpd="sng" algn="ctr">
                <a:noFill/>
                <a:round/>
              </a:ln>
              <a:effectLst/>
            </c:spPr>
          </c:dPt>
          <c:dPt>
            <c:idx val="1"/>
            <c:bubble3D val="0"/>
            <c:spPr>
              <a:solidFill>
                <a:srgbClr val="FFD579">
                  <a:alpha val="74902"/>
                </a:srgbClr>
              </a:solidFill>
              <a:ln w="9525" cap="flat" cmpd="sng" algn="ctr">
                <a:noFill/>
                <a:round/>
              </a:ln>
              <a:effectLst/>
            </c:spPr>
          </c:dPt>
          <c:dPt>
            <c:idx val="2"/>
            <c:bubble3D val="0"/>
            <c:spPr>
              <a:solidFill>
                <a:srgbClr val="FF0000">
                  <a:alpha val="80000"/>
                </a:srgbClr>
              </a:solidFill>
              <a:ln w="9525" cap="flat" cmpd="sng" algn="ctr">
                <a:noFill/>
                <a:round/>
              </a:ln>
              <a:effectLst/>
            </c:spPr>
          </c:dPt>
          <c:dPt>
            <c:idx val="3"/>
            <c:bubble3D val="0"/>
            <c:spPr>
              <a:solidFill>
                <a:schemeClr val="bg1">
                  <a:lumMod val="85000"/>
                </a:schemeClr>
              </a:solidFill>
              <a:ln w="9525" cap="flat" cmpd="sng" algn="ctr">
                <a:noFill/>
                <a:round/>
              </a:ln>
              <a:effectLst/>
            </c:spPr>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Summary!$D$5:$D$8</c:f>
              <c:strCache>
                <c:ptCount val="4"/>
                <c:pt idx="0">
                  <c:v>US Climate Alliance and/or Under2 MOU States</c:v>
                </c:pt>
                <c:pt idx="1">
                  <c:v>States Outside Both Compacts With Quantified Emissions Goals</c:v>
                </c:pt>
                <c:pt idx="2">
                  <c:v>Cities in Climate Mayors and/or We Are Still In Located in States Outside of Compacts</c:v>
                </c:pt>
                <c:pt idx="3">
                  <c:v>Uncovered</c:v>
                </c:pt>
              </c:strCache>
            </c:strRef>
          </c:cat>
          <c:val>
            <c:numRef>
              <c:f>Summary!$E$5:$E$8</c:f>
              <c:numCache>
                <c:formatCode>0.00%</c:formatCode>
                <c:ptCount val="4"/>
                <c:pt idx="0">
                  <c:v>0.182541150360644</c:v>
                </c:pt>
                <c:pt idx="1">
                  <c:v>0.13538006288145</c:v>
                </c:pt>
                <c:pt idx="2">
                  <c:v>0.0691466374503344</c:v>
                </c:pt>
                <c:pt idx="3">
                  <c:v>0.612932149307572</c:v>
                </c:pt>
              </c:numCache>
            </c:numRef>
          </c:val>
        </c:ser>
        <c:ser>
          <c:idx val="0"/>
          <c:order val="1"/>
          <c:tx>
            <c:strRef>
              <c:f>Summary!$E$4</c:f>
              <c:strCache>
                <c:ptCount val="1"/>
                <c:pt idx="0">
                  <c:v>% of Emissions</c:v>
                </c:pt>
              </c:strCache>
            </c:strRef>
          </c:tx>
          <c:dPt>
            <c:idx val="0"/>
            <c:bubble3D val="0"/>
            <c:spPr>
              <a:solidFill>
                <a:srgbClr val="FF0000"/>
              </a:solidFill>
              <a:ln w="9525" cap="flat" cmpd="sng" algn="ctr">
                <a:noFill/>
                <a:round/>
              </a:ln>
              <a:effectLst/>
            </c:spPr>
          </c:dPt>
          <c:dPt>
            <c:idx val="1"/>
            <c:bubble3D val="0"/>
            <c:spPr>
              <a:solidFill>
                <a:schemeClr val="accent4"/>
              </a:solidFill>
              <a:ln w="9525" cap="flat" cmpd="sng" algn="ctr">
                <a:noFill/>
                <a:round/>
              </a:ln>
              <a:effectLst/>
            </c:spPr>
          </c:dPt>
          <c:dPt>
            <c:idx val="2"/>
            <c:bubble3D val="0"/>
            <c:spPr>
              <a:solidFill>
                <a:schemeClr val="accent6"/>
              </a:solidFill>
              <a:ln w="9525" cap="flat" cmpd="sng" algn="ctr">
                <a:solidFill>
                  <a:schemeClr val="accent3">
                    <a:shade val="95000"/>
                  </a:schemeClr>
                </a:solidFill>
                <a:round/>
              </a:ln>
              <a:effectLst/>
            </c:spPr>
          </c:dPt>
          <c:dPt>
            <c:idx val="3"/>
            <c:bubble3D val="0"/>
            <c:spPr>
              <a:solidFill>
                <a:schemeClr val="bg1">
                  <a:lumMod val="65000"/>
                </a:schemeClr>
              </a:solidFill>
              <a:ln w="9525" cap="flat" cmpd="sng" algn="ctr">
                <a:noFill/>
                <a:round/>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Summary!$D$5:$D$8</c:f>
              <c:strCache>
                <c:ptCount val="4"/>
                <c:pt idx="0">
                  <c:v>US Climate Alliance and/or Under2 MOU States</c:v>
                </c:pt>
                <c:pt idx="1">
                  <c:v>States Outside Both Compacts With Quantified Emissions Goals</c:v>
                </c:pt>
                <c:pt idx="2">
                  <c:v>Cities in Climate Mayors and/or We Are Still In Located in States Outside of Compacts</c:v>
                </c:pt>
                <c:pt idx="3">
                  <c:v>Uncovered</c:v>
                </c:pt>
              </c:strCache>
            </c:strRef>
          </c:cat>
          <c:val>
            <c:numRef>
              <c:f>Summary!$E$5:$E$8</c:f>
              <c:numCache>
                <c:formatCode>0.00%</c:formatCode>
                <c:ptCount val="4"/>
                <c:pt idx="0">
                  <c:v>0.182541150360644</c:v>
                </c:pt>
                <c:pt idx="1">
                  <c:v>0.13538006288145</c:v>
                </c:pt>
                <c:pt idx="2">
                  <c:v>0.0691466374503344</c:v>
                </c:pt>
                <c:pt idx="3">
                  <c:v>0.612932149307572</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151017817184267"/>
          <c:y val="0.766665166854143"/>
          <c:w val="0.827792747666351"/>
          <c:h val="0.2333348331458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4.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xdr:from>
      <xdr:col>1</xdr:col>
      <xdr:colOff>63500</xdr:colOff>
      <xdr:row>0</xdr:row>
      <xdr:rowOff>0</xdr:rowOff>
    </xdr:from>
    <xdr:to>
      <xdr:col>2</xdr:col>
      <xdr:colOff>622300</xdr:colOff>
      <xdr:row>7</xdr:row>
      <xdr:rowOff>127000</xdr:rowOff>
    </xdr:to>
    <xdr:pic>
      <xdr:nvPicPr>
        <xdr:cNvPr id="2" name="Picture 1"/>
        <xdr:cNvPicPr>
          <a:picLocks noChangeAspect="1"/>
        </xdr:cNvPicPr>
      </xdr:nvPicPr>
      <xdr:blipFill>
        <a:blip xmlns:r="http://schemas.openxmlformats.org/officeDocument/2006/relationships" r:embed="rId1"/>
        <a:stretch>
          <a:fillRect/>
        </a:stretch>
      </xdr:blipFill>
      <xdr:spPr>
        <a:xfrm>
          <a:off x="889000" y="0"/>
          <a:ext cx="1384300" cy="1282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13</xdr:row>
      <xdr:rowOff>25400</xdr:rowOff>
    </xdr:from>
    <xdr:to>
      <xdr:col>4</xdr:col>
      <xdr:colOff>355600</xdr:colOff>
      <xdr:row>37</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13</xdr:row>
      <xdr:rowOff>0</xdr:rowOff>
    </xdr:from>
    <xdr:to>
      <xdr:col>10</xdr:col>
      <xdr:colOff>609600</xdr:colOff>
      <xdr:row>36</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0.00927</cdr:x>
      <cdr:y>0.01597</cdr:y>
    </cdr:from>
    <cdr:to>
      <cdr:x>0.20046</cdr:x>
      <cdr:y>0.13419</cdr:y>
    </cdr:to>
    <cdr:pic>
      <cdr:nvPicPr>
        <cdr:cNvPr id="2" name="Picture 1"/>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27878" b="27275"/>
        <a:stretch xmlns:a="http://schemas.openxmlformats.org/drawingml/2006/main"/>
      </cdr:blipFill>
      <cdr:spPr>
        <a:xfrm xmlns:a="http://schemas.openxmlformats.org/drawingml/2006/main">
          <a:off x="50800" y="63501"/>
          <a:ext cx="1047750" cy="469900"/>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0.01902</cdr:x>
      <cdr:y>0.01286</cdr:y>
    </cdr:from>
    <cdr:to>
      <cdr:x>0.24138</cdr:x>
      <cdr:y>0.1254</cdr:y>
    </cdr:to>
    <cdr:pic>
      <cdr:nvPicPr>
        <cdr:cNvPr id="2" name="Picture 1"/>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31017" b="31549"/>
        <a:stretch xmlns:a="http://schemas.openxmlformats.org/drawingml/2006/main"/>
      </cdr:blipFill>
      <cdr:spPr>
        <a:xfrm xmlns:a="http://schemas.openxmlformats.org/drawingml/2006/main">
          <a:off x="101586" y="50800"/>
          <a:ext cx="1187463" cy="444500"/>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esawin@climateinteractive.org" TargetMode="External"/><Relationship Id="rId2" Type="http://schemas.openxmlformats.org/officeDocument/2006/relationships/hyperlink" Target="http://www.climateinteractive.org/"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census.gov/quickfacts/chart/PST045216/5363000,5010675,4459000,4148650,00"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census.gov/data/tables/2016/demo/popest/state-total.html" TargetMode="External"/><Relationship Id="rId2" Type="http://schemas.openxmlformats.org/officeDocument/2006/relationships/hyperlink" Target="https://www.c2es.org/us-states-regions/policy-maps/emissions-targets" TargetMode="External"/><Relationship Id="rId3" Type="http://schemas.openxmlformats.org/officeDocument/2006/relationships/hyperlink" Target="http://under2mou.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C27"/>
  <sheetViews>
    <sheetView showGridLines="0" workbookViewId="0"/>
  </sheetViews>
  <sheetFormatPr baseColWidth="10" defaultRowHeight="13" x14ac:dyDescent="0.15"/>
  <sheetData>
    <row r="9" spans="2:2" x14ac:dyDescent="0.15">
      <c r="B9" s="57">
        <v>42899</v>
      </c>
    </row>
    <row r="10" spans="2:2" x14ac:dyDescent="0.15">
      <c r="B10" t="s">
        <v>229</v>
      </c>
    </row>
    <row r="11" spans="2:2" x14ac:dyDescent="0.15">
      <c r="B11" s="58" t="s">
        <v>230</v>
      </c>
    </row>
    <row r="12" spans="2:2" x14ac:dyDescent="0.15">
      <c r="B12" s="58" t="s">
        <v>237</v>
      </c>
    </row>
    <row r="13" spans="2:2" x14ac:dyDescent="0.15">
      <c r="B13" t="s">
        <v>231</v>
      </c>
    </row>
    <row r="14" spans="2:2" x14ac:dyDescent="0.15">
      <c r="B14" t="s">
        <v>236</v>
      </c>
    </row>
    <row r="15" spans="2:2" x14ac:dyDescent="0.15">
      <c r="B15" s="19"/>
    </row>
    <row r="16" spans="2:2" x14ac:dyDescent="0.15">
      <c r="B16" s="19"/>
    </row>
    <row r="17" spans="2:3" x14ac:dyDescent="0.15">
      <c r="B17" t="s">
        <v>239</v>
      </c>
    </row>
    <row r="18" spans="2:3" s="19" customFormat="1" x14ac:dyDescent="0.15">
      <c r="C18" s="19" t="s">
        <v>240</v>
      </c>
    </row>
    <row r="19" spans="2:3" s="19" customFormat="1" x14ac:dyDescent="0.15">
      <c r="C19" s="19" t="s">
        <v>241</v>
      </c>
    </row>
    <row r="20" spans="2:3" x14ac:dyDescent="0.15">
      <c r="B20" t="s">
        <v>242</v>
      </c>
    </row>
    <row r="21" spans="2:3" x14ac:dyDescent="0.15">
      <c r="C21" t="s">
        <v>232</v>
      </c>
    </row>
    <row r="22" spans="2:3" x14ac:dyDescent="0.15">
      <c r="C22" t="s">
        <v>235</v>
      </c>
    </row>
    <row r="23" spans="2:3" x14ac:dyDescent="0.15">
      <c r="C23" t="s">
        <v>233</v>
      </c>
    </row>
    <row r="24" spans="2:3" x14ac:dyDescent="0.15">
      <c r="C24" t="s">
        <v>234</v>
      </c>
    </row>
    <row r="25" spans="2:3" x14ac:dyDescent="0.15">
      <c r="C25" t="s">
        <v>243</v>
      </c>
    </row>
    <row r="26" spans="2:3" x14ac:dyDescent="0.15">
      <c r="B26" t="s">
        <v>238</v>
      </c>
    </row>
    <row r="27" spans="2:3" x14ac:dyDescent="0.15">
      <c r="B27" t="s">
        <v>244</v>
      </c>
    </row>
  </sheetData>
  <hyperlinks>
    <hyperlink ref="B11" r:id="rId1"/>
    <hyperlink ref="B12"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
  <sheetViews>
    <sheetView tabSelected="1" workbookViewId="0">
      <selection activeCell="J6" sqref="J6"/>
    </sheetView>
  </sheetViews>
  <sheetFormatPr baseColWidth="10" defaultRowHeight="13" x14ac:dyDescent="0.15"/>
  <cols>
    <col min="1" max="1" width="24.33203125" style="19" customWidth="1"/>
    <col min="2" max="2" width="14.6640625" style="19" customWidth="1"/>
    <col min="3" max="3" width="3.5" style="19" customWidth="1"/>
    <col min="4" max="4" width="25.5" style="19" customWidth="1"/>
    <col min="5" max="5" width="12.6640625" style="19" customWidth="1"/>
    <col min="6" max="16384" width="10.83203125" style="19"/>
  </cols>
  <sheetData>
    <row r="2" spans="1:5" x14ac:dyDescent="0.15">
      <c r="A2" s="46" t="s">
        <v>222</v>
      </c>
      <c r="D2" s="56" t="s">
        <v>223</v>
      </c>
    </row>
    <row r="3" spans="1:5" x14ac:dyDescent="0.15">
      <c r="E3" s="52"/>
    </row>
    <row r="4" spans="1:5" x14ac:dyDescent="0.15">
      <c r="B4" s="52" t="s">
        <v>224</v>
      </c>
      <c r="E4" s="52" t="s">
        <v>129</v>
      </c>
    </row>
    <row r="5" spans="1:5" ht="26" x14ac:dyDescent="0.15">
      <c r="A5" s="55" t="s">
        <v>225</v>
      </c>
      <c r="B5" s="53">
        <f>'State Calculations'!I54</f>
        <v>0.31405895629805974</v>
      </c>
      <c r="D5" s="55" t="s">
        <v>227</v>
      </c>
      <c r="E5" s="54">
        <f>'State Calculations'!G54</f>
        <v>0.18254115036064358</v>
      </c>
    </row>
    <row r="6" spans="1:5" ht="39" x14ac:dyDescent="0.15">
      <c r="A6" s="55" t="s">
        <v>226</v>
      </c>
      <c r="B6" s="53">
        <f>'State Calculations'!J54</f>
        <v>0.14284302858692266</v>
      </c>
      <c r="D6" s="55" t="s">
        <v>226</v>
      </c>
      <c r="E6" s="54">
        <f>'State Calculations'!H54</f>
        <v>0.13538006288144996</v>
      </c>
    </row>
    <row r="7" spans="1:5" ht="39" x14ac:dyDescent="0.15">
      <c r="A7" s="55" t="s">
        <v>228</v>
      </c>
      <c r="B7" s="53">
        <f>'City Calculations'!I4</f>
        <v>7.6829597167038216E-2</v>
      </c>
      <c r="D7" s="55" t="s">
        <v>228</v>
      </c>
      <c r="E7" s="54">
        <f>'City Calculations'!I6</f>
        <v>6.9146637450334392E-2</v>
      </c>
    </row>
    <row r="8" spans="1:5" x14ac:dyDescent="0.15">
      <c r="A8" s="55" t="s">
        <v>130</v>
      </c>
      <c r="B8" s="54">
        <f>100%-SUM(B5:B7)</f>
        <v>0.46626841794797935</v>
      </c>
      <c r="D8" s="55" t="s">
        <v>130</v>
      </c>
      <c r="E8" s="54">
        <f>100%-SUM(E5:E7)</f>
        <v>0.61293214930757212</v>
      </c>
    </row>
    <row r="9" spans="1:5" x14ac:dyDescent="0.15">
      <c r="A9" s="55" t="s">
        <v>195</v>
      </c>
      <c r="B9" s="53">
        <f>SUM(B5:B8)</f>
        <v>1</v>
      </c>
      <c r="D9" s="55" t="s">
        <v>195</v>
      </c>
      <c r="E9" s="53">
        <f>SUM(E5:E8)</f>
        <v>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RowHeight="13" x14ac:dyDescent="0.15"/>
  <cols>
    <col min="1" max="1" width="10.83203125" style="17"/>
    <col min="2" max="2" width="16.5" style="17" customWidth="1"/>
    <col min="3" max="6" width="10.83203125" style="17"/>
    <col min="7" max="7" width="4.83203125" style="17" customWidth="1"/>
    <col min="8" max="8" width="18.33203125" style="17" customWidth="1"/>
    <col min="9" max="16384" width="10.83203125" style="17"/>
  </cols>
  <sheetData>
    <row r="1" spans="1:10" x14ac:dyDescent="0.15">
      <c r="C1" s="46" t="s">
        <v>211</v>
      </c>
    </row>
    <row r="2" spans="1:10" x14ac:dyDescent="0.15">
      <c r="C2"/>
      <c r="D2"/>
      <c r="E2"/>
      <c r="F2"/>
      <c r="G2"/>
      <c r="H2"/>
      <c r="I2"/>
      <c r="J2"/>
    </row>
    <row r="3" spans="1:10" x14ac:dyDescent="0.15">
      <c r="B3" s="46" t="s">
        <v>201</v>
      </c>
      <c r="C3" s="46" t="s">
        <v>3</v>
      </c>
      <c r="D3" s="46" t="s">
        <v>4</v>
      </c>
      <c r="E3" s="46" t="s">
        <v>207</v>
      </c>
      <c r="H3" s="17" t="s">
        <v>212</v>
      </c>
      <c r="I3" s="45">
        <f>'State Calculations'!C54</f>
        <v>326538820</v>
      </c>
    </row>
    <row r="4" spans="1:10" x14ac:dyDescent="0.15">
      <c r="A4" s="17">
        <v>1</v>
      </c>
      <c r="B4" s="17" t="s">
        <v>202</v>
      </c>
      <c r="C4" s="17" t="s">
        <v>5</v>
      </c>
      <c r="D4" s="52" t="s">
        <v>0</v>
      </c>
      <c r="E4" s="17">
        <v>298192</v>
      </c>
      <c r="H4" s="50" t="s">
        <v>213</v>
      </c>
      <c r="I4" s="51">
        <f>E115/I3</f>
        <v>7.6829597167038216E-2</v>
      </c>
    </row>
    <row r="5" spans="1:10" x14ac:dyDescent="0.15">
      <c r="A5" s="17">
        <v>2</v>
      </c>
      <c r="B5" s="17" t="s">
        <v>202</v>
      </c>
      <c r="C5" s="17" t="s">
        <v>11</v>
      </c>
      <c r="D5" s="52" t="s">
        <v>12</v>
      </c>
      <c r="E5" s="17">
        <v>212157</v>
      </c>
      <c r="H5" s="17" t="s">
        <v>214</v>
      </c>
      <c r="I5" s="17">
        <v>0.9</v>
      </c>
      <c r="J5" s="17" t="s">
        <v>215</v>
      </c>
    </row>
    <row r="6" spans="1:10" x14ac:dyDescent="0.15">
      <c r="A6" s="17">
        <v>3</v>
      </c>
      <c r="B6" s="17" t="s">
        <v>202</v>
      </c>
      <c r="C6" s="17" t="s">
        <v>6</v>
      </c>
      <c r="D6" s="52" t="s">
        <v>7</v>
      </c>
      <c r="E6" s="17">
        <v>83826</v>
      </c>
      <c r="H6" s="50" t="s">
        <v>216</v>
      </c>
      <c r="I6" s="51">
        <f>I4*I5</f>
        <v>6.9146637450334392E-2</v>
      </c>
    </row>
    <row r="7" spans="1:10" x14ac:dyDescent="0.15">
      <c r="A7" s="17">
        <v>4</v>
      </c>
      <c r="B7" s="17" t="s">
        <v>202</v>
      </c>
      <c r="C7" s="17" t="s">
        <v>13</v>
      </c>
      <c r="D7" s="52" t="s">
        <v>7</v>
      </c>
      <c r="E7" s="17">
        <v>198541</v>
      </c>
    </row>
    <row r="8" spans="1:10" x14ac:dyDescent="0.15">
      <c r="A8" s="17">
        <v>5</v>
      </c>
      <c r="B8" s="17" t="s">
        <v>202</v>
      </c>
      <c r="C8" s="17" t="s">
        <v>17</v>
      </c>
      <c r="D8" s="52" t="s">
        <v>2</v>
      </c>
      <c r="E8" s="17">
        <v>1615017</v>
      </c>
    </row>
    <row r="9" spans="1:10" x14ac:dyDescent="0.15">
      <c r="A9" s="17">
        <v>6</v>
      </c>
      <c r="B9" s="17" t="s">
        <v>202</v>
      </c>
      <c r="C9" s="17" t="s">
        <v>19</v>
      </c>
      <c r="D9" s="52" t="s">
        <v>2</v>
      </c>
      <c r="E9" s="17">
        <v>530706</v>
      </c>
    </row>
    <row r="10" spans="1:10" x14ac:dyDescent="0.15">
      <c r="A10" s="17">
        <v>7</v>
      </c>
      <c r="B10" s="17" t="s">
        <v>202</v>
      </c>
      <c r="C10" s="17" t="s">
        <v>18</v>
      </c>
      <c r="D10" s="52" t="s">
        <v>2</v>
      </c>
      <c r="E10" s="17">
        <v>71459</v>
      </c>
    </row>
    <row r="11" spans="1:10" x14ac:dyDescent="0.15">
      <c r="A11" s="17">
        <v>8</v>
      </c>
      <c r="B11" s="17" t="s">
        <v>202</v>
      </c>
      <c r="C11" s="17" t="s">
        <v>8</v>
      </c>
      <c r="D11" s="52" t="s">
        <v>2</v>
      </c>
      <c r="E11" s="17">
        <v>182498</v>
      </c>
    </row>
    <row r="12" spans="1:10" x14ac:dyDescent="0.15">
      <c r="A12" s="17">
        <v>9</v>
      </c>
      <c r="B12" s="17" t="s">
        <v>202</v>
      </c>
      <c r="C12" s="17" t="s">
        <v>56</v>
      </c>
      <c r="D12" s="52" t="s">
        <v>57</v>
      </c>
      <c r="E12" s="17">
        <v>672228</v>
      </c>
    </row>
    <row r="13" spans="1:10" x14ac:dyDescent="0.15">
      <c r="A13" s="17">
        <v>10</v>
      </c>
      <c r="B13" s="17" t="s">
        <v>202</v>
      </c>
      <c r="C13" s="17" t="s">
        <v>59</v>
      </c>
      <c r="D13" s="52" t="s">
        <v>16</v>
      </c>
      <c r="E13" s="17">
        <v>2231</v>
      </c>
    </row>
    <row r="14" spans="1:10" x14ac:dyDescent="0.15">
      <c r="A14" s="17">
        <v>11</v>
      </c>
      <c r="B14" s="17" t="s">
        <v>202</v>
      </c>
      <c r="C14" s="17" t="s">
        <v>63</v>
      </c>
      <c r="D14" s="52" t="s">
        <v>16</v>
      </c>
      <c r="E14" s="17">
        <v>71626</v>
      </c>
    </row>
    <row r="15" spans="1:10" x14ac:dyDescent="0.15">
      <c r="A15" s="17">
        <v>12</v>
      </c>
      <c r="B15" s="17" t="s">
        <v>202</v>
      </c>
      <c r="C15" s="17" t="s">
        <v>66</v>
      </c>
      <c r="D15" s="52" t="s">
        <v>16</v>
      </c>
      <c r="E15" s="17">
        <v>91917</v>
      </c>
    </row>
    <row r="16" spans="1:10" x14ac:dyDescent="0.15">
      <c r="A16" s="17">
        <v>13</v>
      </c>
      <c r="B16" s="17" t="s">
        <v>202</v>
      </c>
      <c r="C16" s="17" t="s">
        <v>69</v>
      </c>
      <c r="D16" s="52" t="s">
        <v>16</v>
      </c>
      <c r="E16" s="17">
        <v>277173</v>
      </c>
    </row>
    <row r="17" spans="1:5" x14ac:dyDescent="0.15">
      <c r="A17" s="17">
        <v>14</v>
      </c>
      <c r="B17" s="17" t="s">
        <v>202</v>
      </c>
      <c r="C17" s="17" t="s">
        <v>72</v>
      </c>
      <c r="D17" s="52" t="s">
        <v>16</v>
      </c>
      <c r="E17" s="17">
        <v>260999</v>
      </c>
    </row>
    <row r="18" spans="1:5" x14ac:dyDescent="0.15">
      <c r="A18" s="17">
        <v>15</v>
      </c>
      <c r="B18" s="17" t="s">
        <v>202</v>
      </c>
      <c r="C18" s="17" t="s">
        <v>203</v>
      </c>
      <c r="D18" s="52" t="s">
        <v>16</v>
      </c>
      <c r="E18" s="17">
        <v>190894</v>
      </c>
    </row>
    <row r="19" spans="1:5" x14ac:dyDescent="0.15">
      <c r="A19" s="17">
        <v>16</v>
      </c>
      <c r="B19" s="17" t="s">
        <v>202</v>
      </c>
      <c r="C19" s="17" t="s">
        <v>76</v>
      </c>
      <c r="D19" s="52" t="s">
        <v>16</v>
      </c>
      <c r="E19" s="17">
        <v>108161</v>
      </c>
    </row>
    <row r="20" spans="1:5" x14ac:dyDescent="0.15">
      <c r="A20" s="17">
        <v>17</v>
      </c>
      <c r="B20" s="17" t="s">
        <v>202</v>
      </c>
      <c r="C20" s="17" t="s">
        <v>60</v>
      </c>
      <c r="D20" s="52" t="s">
        <v>16</v>
      </c>
      <c r="E20" s="17">
        <v>67371</v>
      </c>
    </row>
    <row r="21" spans="1:5" x14ac:dyDescent="0.15">
      <c r="A21" s="17">
        <v>18</v>
      </c>
      <c r="B21" s="17" t="s">
        <v>202</v>
      </c>
      <c r="C21" s="17" t="s">
        <v>64</v>
      </c>
      <c r="D21" s="52" t="s">
        <v>16</v>
      </c>
      <c r="E21" s="17">
        <v>178752</v>
      </c>
    </row>
    <row r="22" spans="1:5" x14ac:dyDescent="0.15">
      <c r="A22" s="17">
        <v>19</v>
      </c>
      <c r="B22" s="17" t="s">
        <v>202</v>
      </c>
      <c r="C22" s="17" t="s">
        <v>67</v>
      </c>
      <c r="D22" s="52" t="s">
        <v>16</v>
      </c>
      <c r="E22" s="17">
        <v>39500</v>
      </c>
    </row>
    <row r="23" spans="1:5" x14ac:dyDescent="0.15">
      <c r="A23" s="17">
        <v>20</v>
      </c>
      <c r="B23" s="17" t="s">
        <v>202</v>
      </c>
      <c r="C23" s="17" t="s">
        <v>70</v>
      </c>
      <c r="D23" s="52" t="s">
        <v>16</v>
      </c>
      <c r="E23" s="17">
        <v>151998</v>
      </c>
    </row>
    <row r="24" spans="1:5" x14ac:dyDescent="0.15">
      <c r="A24" s="17">
        <v>21</v>
      </c>
      <c r="B24" s="17" t="s">
        <v>202</v>
      </c>
      <c r="C24" s="17" t="s">
        <v>73</v>
      </c>
      <c r="D24" s="52" t="s">
        <v>16</v>
      </c>
      <c r="E24" s="17">
        <v>453579</v>
      </c>
    </row>
    <row r="25" spans="1:5" x14ac:dyDescent="0.15">
      <c r="A25" s="17">
        <v>22</v>
      </c>
      <c r="B25" s="17" t="s">
        <v>202</v>
      </c>
      <c r="C25" s="17" t="s">
        <v>75</v>
      </c>
      <c r="D25" s="52" t="s">
        <v>16</v>
      </c>
      <c r="E25" s="17">
        <v>260999</v>
      </c>
    </row>
    <row r="26" spans="1:5" x14ac:dyDescent="0.15">
      <c r="A26" s="17">
        <v>23</v>
      </c>
      <c r="B26" s="17" t="s">
        <v>202</v>
      </c>
      <c r="C26" s="17" t="s">
        <v>77</v>
      </c>
      <c r="D26" s="52" t="s">
        <v>16</v>
      </c>
      <c r="E26" s="17">
        <v>93734</v>
      </c>
    </row>
    <row r="27" spans="1:5" x14ac:dyDescent="0.15">
      <c r="A27" s="17">
        <v>24</v>
      </c>
      <c r="B27" s="17" t="s">
        <v>202</v>
      </c>
      <c r="C27" s="17" t="s">
        <v>81</v>
      </c>
      <c r="D27" s="52" t="s">
        <v>16</v>
      </c>
      <c r="E27" s="17">
        <v>5811</v>
      </c>
    </row>
    <row r="28" spans="1:5" x14ac:dyDescent="0.15">
      <c r="A28" s="17">
        <v>25</v>
      </c>
      <c r="B28" s="17" t="s">
        <v>202</v>
      </c>
      <c r="C28" s="17" t="s">
        <v>83</v>
      </c>
      <c r="D28" s="52" t="s">
        <v>16</v>
      </c>
      <c r="E28" s="17">
        <v>177165</v>
      </c>
    </row>
    <row r="29" spans="1:5" x14ac:dyDescent="0.15">
      <c r="A29" s="17">
        <v>26</v>
      </c>
      <c r="B29" s="17" t="s">
        <v>202</v>
      </c>
      <c r="C29" s="17" t="s">
        <v>20</v>
      </c>
      <c r="D29" s="52" t="s">
        <v>16</v>
      </c>
      <c r="E29" s="17">
        <v>69369</v>
      </c>
    </row>
    <row r="30" spans="1:5" x14ac:dyDescent="0.15">
      <c r="A30" s="17">
        <v>27</v>
      </c>
      <c r="B30" s="17" t="s">
        <v>202</v>
      </c>
      <c r="C30" s="17" t="s">
        <v>22</v>
      </c>
      <c r="D30" s="52" t="s">
        <v>16</v>
      </c>
      <c r="E30" s="17">
        <v>12207</v>
      </c>
    </row>
    <row r="31" spans="1:5" x14ac:dyDescent="0.15">
      <c r="A31" s="17">
        <v>28</v>
      </c>
      <c r="B31" s="17" t="s">
        <v>202</v>
      </c>
      <c r="C31" s="17" t="s">
        <v>32</v>
      </c>
      <c r="D31" s="52" t="s">
        <v>16</v>
      </c>
      <c r="E31" s="17">
        <v>8262</v>
      </c>
    </row>
    <row r="32" spans="1:5" x14ac:dyDescent="0.15">
      <c r="A32" s="17">
        <v>29</v>
      </c>
      <c r="B32" s="17" t="s">
        <v>202</v>
      </c>
      <c r="C32" s="17" t="s">
        <v>33</v>
      </c>
      <c r="D32" s="52" t="s">
        <v>16</v>
      </c>
      <c r="E32" s="17">
        <v>109393</v>
      </c>
    </row>
    <row r="33" spans="1:5" x14ac:dyDescent="0.15">
      <c r="A33" s="17">
        <v>30</v>
      </c>
      <c r="B33" s="17" t="s">
        <v>202</v>
      </c>
      <c r="C33" s="17" t="s">
        <v>36</v>
      </c>
      <c r="D33" s="52" t="s">
        <v>16</v>
      </c>
      <c r="E33" s="17">
        <v>70015</v>
      </c>
    </row>
    <row r="34" spans="1:5" x14ac:dyDescent="0.15">
      <c r="A34" s="17">
        <v>31</v>
      </c>
      <c r="B34" s="17" t="s">
        <v>202</v>
      </c>
      <c r="C34" s="17" t="s">
        <v>21</v>
      </c>
      <c r="D34" s="52" t="s">
        <v>16</v>
      </c>
      <c r="E34" s="17">
        <v>138449</v>
      </c>
    </row>
    <row r="35" spans="1:5" x14ac:dyDescent="0.15">
      <c r="A35" s="17">
        <v>32</v>
      </c>
      <c r="B35" s="17" t="s">
        <v>202</v>
      </c>
      <c r="C35" s="17" t="s">
        <v>80</v>
      </c>
      <c r="D35" s="52" t="s">
        <v>15</v>
      </c>
      <c r="E35" s="17">
        <v>472522</v>
      </c>
    </row>
    <row r="36" spans="1:5" x14ac:dyDescent="0.15">
      <c r="A36" s="17">
        <v>33</v>
      </c>
      <c r="B36" s="17" t="s">
        <v>202</v>
      </c>
      <c r="C36" s="17" t="s">
        <v>38</v>
      </c>
      <c r="D36" s="52" t="s">
        <v>15</v>
      </c>
      <c r="E36" s="17">
        <v>12742</v>
      </c>
    </row>
    <row r="37" spans="1:5" x14ac:dyDescent="0.15">
      <c r="A37" s="17">
        <v>34</v>
      </c>
      <c r="B37" s="17" t="s">
        <v>202</v>
      </c>
      <c r="C37" s="17" t="s">
        <v>14</v>
      </c>
      <c r="D37" s="52" t="s">
        <v>15</v>
      </c>
      <c r="E37" s="17">
        <v>152555</v>
      </c>
    </row>
    <row r="38" spans="1:5" x14ac:dyDescent="0.15">
      <c r="A38" s="17">
        <v>35</v>
      </c>
      <c r="B38" s="17" t="s">
        <v>202</v>
      </c>
      <c r="C38" s="17" t="s">
        <v>82</v>
      </c>
      <c r="D38" s="52" t="s">
        <v>24</v>
      </c>
      <c r="E38" s="19">
        <v>58531</v>
      </c>
    </row>
    <row r="39" spans="1:5" x14ac:dyDescent="0.15">
      <c r="A39" s="17">
        <v>36</v>
      </c>
      <c r="B39" s="17" t="s">
        <v>202</v>
      </c>
      <c r="C39" s="17" t="s">
        <v>25</v>
      </c>
      <c r="D39" s="52" t="s">
        <v>24</v>
      </c>
      <c r="E39" s="45">
        <v>10206</v>
      </c>
    </row>
    <row r="40" spans="1:5" x14ac:dyDescent="0.15">
      <c r="A40" s="17">
        <v>37</v>
      </c>
      <c r="B40" s="17" t="s">
        <v>202</v>
      </c>
      <c r="C40" s="17" t="s">
        <v>23</v>
      </c>
      <c r="D40" s="52" t="s">
        <v>24</v>
      </c>
      <c r="E40" s="17">
        <v>74398</v>
      </c>
    </row>
    <row r="41" spans="1:5" x14ac:dyDescent="0.15">
      <c r="A41" s="17">
        <v>38</v>
      </c>
      <c r="B41" s="17" t="s">
        <v>202</v>
      </c>
      <c r="C41" s="17" t="s">
        <v>84</v>
      </c>
      <c r="D41" s="52" t="s">
        <v>10</v>
      </c>
      <c r="E41" s="17">
        <v>84465</v>
      </c>
    </row>
    <row r="42" spans="1:5" x14ac:dyDescent="0.15">
      <c r="A42" s="17">
        <v>39</v>
      </c>
      <c r="B42" s="17" t="s">
        <v>202</v>
      </c>
      <c r="C42" s="17" t="s">
        <v>85</v>
      </c>
      <c r="D42" s="52" t="s">
        <v>10</v>
      </c>
      <c r="E42" s="17">
        <v>76424</v>
      </c>
    </row>
    <row r="43" spans="1:5" x14ac:dyDescent="0.15">
      <c r="A43" s="17">
        <v>40</v>
      </c>
      <c r="B43" s="17" t="s">
        <v>202</v>
      </c>
      <c r="C43" s="17" t="s">
        <v>88</v>
      </c>
      <c r="D43" s="52" t="s">
        <v>10</v>
      </c>
      <c r="E43" s="19">
        <v>264488</v>
      </c>
    </row>
    <row r="44" spans="1:5" x14ac:dyDescent="0.15">
      <c r="A44" s="17">
        <v>41</v>
      </c>
      <c r="B44" s="17" t="s">
        <v>202</v>
      </c>
      <c r="C44" s="17" t="s">
        <v>27</v>
      </c>
      <c r="D44" s="52" t="s">
        <v>10</v>
      </c>
      <c r="E44" s="45">
        <v>101735</v>
      </c>
    </row>
    <row r="45" spans="1:5" x14ac:dyDescent="0.15">
      <c r="A45" s="17">
        <v>42</v>
      </c>
      <c r="B45" s="17" t="s">
        <v>202</v>
      </c>
      <c r="C45" s="17" t="s">
        <v>9</v>
      </c>
      <c r="D45" s="52" t="s">
        <v>10</v>
      </c>
      <c r="E45" s="45">
        <v>91065</v>
      </c>
    </row>
    <row r="46" spans="1:5" x14ac:dyDescent="0.15">
      <c r="A46" s="17">
        <v>43</v>
      </c>
      <c r="B46" s="17" t="s">
        <v>202</v>
      </c>
      <c r="C46" s="17" t="s">
        <v>26</v>
      </c>
      <c r="D46" s="52" t="s">
        <v>10</v>
      </c>
      <c r="E46" s="17">
        <v>45872</v>
      </c>
    </row>
    <row r="47" spans="1:5" x14ac:dyDescent="0.15">
      <c r="A47" s="17">
        <v>44</v>
      </c>
      <c r="B47" s="17" t="s">
        <v>205</v>
      </c>
      <c r="C47" s="17" t="s">
        <v>135</v>
      </c>
      <c r="D47" s="52" t="s">
        <v>10</v>
      </c>
      <c r="E47" s="17">
        <v>855164</v>
      </c>
    </row>
    <row r="48" spans="1:5" x14ac:dyDescent="0.15">
      <c r="A48" s="17">
        <v>45</v>
      </c>
      <c r="B48" s="17" t="s">
        <v>202</v>
      </c>
      <c r="C48" s="17" t="s">
        <v>28</v>
      </c>
      <c r="D48" s="52" t="s">
        <v>29</v>
      </c>
      <c r="E48" s="17">
        <v>616216</v>
      </c>
    </row>
    <row r="49" spans="1:5" x14ac:dyDescent="0.15">
      <c r="A49" s="17">
        <v>46</v>
      </c>
      <c r="B49" s="17" t="s">
        <v>202</v>
      </c>
      <c r="C49" s="17" t="s">
        <v>86</v>
      </c>
      <c r="D49" s="52" t="s">
        <v>87</v>
      </c>
      <c r="E49" s="17">
        <v>391495</v>
      </c>
    </row>
    <row r="50" spans="1:5" x14ac:dyDescent="0.15">
      <c r="A50" s="17">
        <v>47</v>
      </c>
      <c r="B50" s="17" t="s">
        <v>202</v>
      </c>
      <c r="C50" s="17" t="s">
        <v>89</v>
      </c>
      <c r="D50" s="52" t="s">
        <v>42</v>
      </c>
      <c r="E50" s="17">
        <v>481420</v>
      </c>
    </row>
    <row r="51" spans="1:5" x14ac:dyDescent="0.15">
      <c r="A51" s="17">
        <v>48</v>
      </c>
      <c r="B51" s="17" t="s">
        <v>202</v>
      </c>
      <c r="C51" s="17" t="s">
        <v>90</v>
      </c>
      <c r="D51" s="52" t="s">
        <v>42</v>
      </c>
      <c r="E51" s="17">
        <v>311404</v>
      </c>
    </row>
    <row r="52" spans="1:5" x14ac:dyDescent="0.15">
      <c r="A52" s="17">
        <v>49</v>
      </c>
      <c r="B52" s="17" t="s">
        <v>202</v>
      </c>
      <c r="C52" s="17" t="s">
        <v>97</v>
      </c>
      <c r="D52" s="52" t="s">
        <v>42</v>
      </c>
      <c r="E52" s="17">
        <v>52575</v>
      </c>
    </row>
    <row r="53" spans="1:5" x14ac:dyDescent="0.15">
      <c r="A53" s="17">
        <v>50</v>
      </c>
      <c r="B53" s="17" t="s">
        <v>202</v>
      </c>
      <c r="C53" s="17" t="s">
        <v>41</v>
      </c>
      <c r="D53" s="52" t="s">
        <v>42</v>
      </c>
      <c r="E53" s="17">
        <v>34706</v>
      </c>
    </row>
    <row r="54" spans="1:5" x14ac:dyDescent="0.15">
      <c r="A54" s="17">
        <v>51</v>
      </c>
      <c r="B54" s="17" t="s">
        <v>205</v>
      </c>
      <c r="C54" s="17" t="s">
        <v>136</v>
      </c>
      <c r="D54" s="52" t="s">
        <v>42</v>
      </c>
      <c r="E54" s="17">
        <v>7868</v>
      </c>
    </row>
    <row r="55" spans="1:5" x14ac:dyDescent="0.15">
      <c r="A55" s="17">
        <v>52</v>
      </c>
      <c r="B55" s="17" t="s">
        <v>202</v>
      </c>
      <c r="C55" s="17" t="s">
        <v>99</v>
      </c>
      <c r="D55" s="52" t="s">
        <v>31</v>
      </c>
      <c r="E55" s="17">
        <v>45250</v>
      </c>
    </row>
    <row r="56" spans="1:5" x14ac:dyDescent="0.15">
      <c r="A56" s="17">
        <v>53</v>
      </c>
      <c r="B56" s="17" t="s">
        <v>202</v>
      </c>
      <c r="C56" s="17" t="s">
        <v>30</v>
      </c>
      <c r="D56" s="52" t="s">
        <v>31</v>
      </c>
      <c r="E56" s="17">
        <v>72364</v>
      </c>
    </row>
    <row r="57" spans="1:5" x14ac:dyDescent="0.15">
      <c r="A57" s="17">
        <v>54</v>
      </c>
      <c r="B57" s="17" t="s">
        <v>202</v>
      </c>
      <c r="C57" s="17" t="s">
        <v>91</v>
      </c>
      <c r="D57" s="52" t="s">
        <v>44</v>
      </c>
      <c r="E57" s="17">
        <v>89121</v>
      </c>
    </row>
    <row r="58" spans="1:5" x14ac:dyDescent="0.15">
      <c r="A58" s="17">
        <v>55</v>
      </c>
      <c r="B58" s="17" t="s">
        <v>202</v>
      </c>
      <c r="C58" s="17" t="s">
        <v>204</v>
      </c>
      <c r="D58" s="52" t="s">
        <v>44</v>
      </c>
      <c r="E58" s="17">
        <v>59246</v>
      </c>
    </row>
    <row r="59" spans="1:5" x14ac:dyDescent="0.15">
      <c r="A59" s="17">
        <v>56</v>
      </c>
      <c r="B59" s="17" t="s">
        <v>202</v>
      </c>
      <c r="C59" s="17" t="s">
        <v>92</v>
      </c>
      <c r="D59" s="52" t="s">
        <v>44</v>
      </c>
      <c r="E59" s="17">
        <v>842051</v>
      </c>
    </row>
    <row r="60" spans="1:5" x14ac:dyDescent="0.15">
      <c r="A60" s="17">
        <v>57</v>
      </c>
      <c r="B60" s="17" t="s">
        <v>202</v>
      </c>
      <c r="C60" s="17" t="s">
        <v>93</v>
      </c>
      <c r="D60" s="52" t="s">
        <v>44</v>
      </c>
      <c r="E60" s="17">
        <v>263016</v>
      </c>
    </row>
    <row r="61" spans="1:5" x14ac:dyDescent="0.15">
      <c r="A61" s="17">
        <v>58</v>
      </c>
      <c r="B61" s="17" t="s">
        <v>202</v>
      </c>
      <c r="C61" s="17" t="s">
        <v>94</v>
      </c>
      <c r="D61" s="52" t="s">
        <v>44</v>
      </c>
      <c r="E61" s="17">
        <v>242203</v>
      </c>
    </row>
    <row r="62" spans="1:5" x14ac:dyDescent="0.15">
      <c r="A62" s="17">
        <v>59</v>
      </c>
      <c r="B62" s="17" t="s">
        <v>202</v>
      </c>
      <c r="C62" s="17" t="s">
        <v>101</v>
      </c>
      <c r="D62" s="52" t="s">
        <v>44</v>
      </c>
      <c r="E62" s="17">
        <v>21265</v>
      </c>
    </row>
    <row r="63" spans="1:5" x14ac:dyDescent="0.15">
      <c r="A63" s="17">
        <v>60</v>
      </c>
      <c r="B63" s="17" t="s">
        <v>202</v>
      </c>
      <c r="C63" s="17" t="s">
        <v>102</v>
      </c>
      <c r="D63" s="52" t="s">
        <v>44</v>
      </c>
      <c r="E63" s="17">
        <v>287027</v>
      </c>
    </row>
    <row r="64" spans="1:5" x14ac:dyDescent="0.15">
      <c r="A64" s="17">
        <v>61</v>
      </c>
      <c r="B64" s="17" t="s">
        <v>202</v>
      </c>
      <c r="C64" s="17" t="s">
        <v>103</v>
      </c>
      <c r="D64" s="52" t="s">
        <v>44</v>
      </c>
      <c r="E64" s="17">
        <v>6568</v>
      </c>
    </row>
    <row r="65" spans="1:5" x14ac:dyDescent="0.15">
      <c r="A65" s="17">
        <v>62</v>
      </c>
      <c r="B65" s="17" t="s">
        <v>202</v>
      </c>
      <c r="C65" s="17" t="s">
        <v>104</v>
      </c>
      <c r="D65" s="52" t="s">
        <v>44</v>
      </c>
      <c r="E65" s="17">
        <v>458880</v>
      </c>
    </row>
    <row r="66" spans="1:5" x14ac:dyDescent="0.15">
      <c r="A66" s="17">
        <v>63</v>
      </c>
      <c r="B66" s="17" t="s">
        <v>202</v>
      </c>
      <c r="C66" s="17" t="s">
        <v>43</v>
      </c>
      <c r="D66" s="52" t="s">
        <v>44</v>
      </c>
      <c r="E66" s="19">
        <v>3845</v>
      </c>
    </row>
    <row r="67" spans="1:5" x14ac:dyDescent="0.15">
      <c r="A67" s="17">
        <v>64</v>
      </c>
      <c r="B67" s="17" t="s">
        <v>202</v>
      </c>
      <c r="C67" s="17" t="s">
        <v>45</v>
      </c>
      <c r="D67" s="52" t="s">
        <v>44</v>
      </c>
      <c r="E67" s="17">
        <v>924</v>
      </c>
    </row>
    <row r="68" spans="1:5" x14ac:dyDescent="0.15">
      <c r="A68" s="17">
        <v>65</v>
      </c>
      <c r="B68" s="17" t="s">
        <v>202</v>
      </c>
      <c r="C68" s="17" t="s">
        <v>46</v>
      </c>
      <c r="D68" s="52" t="s">
        <v>44</v>
      </c>
      <c r="E68" s="17">
        <v>3743</v>
      </c>
    </row>
    <row r="69" spans="1:5" x14ac:dyDescent="0.15">
      <c r="A69" s="17">
        <v>66</v>
      </c>
      <c r="B69" s="17" t="s">
        <v>202</v>
      </c>
      <c r="C69" s="17" t="s">
        <v>95</v>
      </c>
      <c r="D69" s="52" t="s">
        <v>96</v>
      </c>
      <c r="E69" s="17">
        <v>245255</v>
      </c>
    </row>
    <row r="70" spans="1:5" x14ac:dyDescent="0.15">
      <c r="A70" s="17">
        <v>67</v>
      </c>
      <c r="B70" s="17" t="s">
        <v>202</v>
      </c>
      <c r="C70" s="17" t="s">
        <v>98</v>
      </c>
      <c r="D70" s="52" t="s">
        <v>96</v>
      </c>
      <c r="E70" s="47">
        <v>4410</v>
      </c>
    </row>
    <row r="71" spans="1:5" x14ac:dyDescent="0.15">
      <c r="A71" s="17">
        <v>68</v>
      </c>
      <c r="B71" s="17" t="s">
        <v>202</v>
      </c>
      <c r="C71" s="17" t="s">
        <v>53</v>
      </c>
      <c r="D71" s="52" t="s">
        <v>35</v>
      </c>
      <c r="E71" s="17">
        <v>385809</v>
      </c>
    </row>
    <row r="72" spans="1:5" x14ac:dyDescent="0.15">
      <c r="A72" s="17">
        <v>69</v>
      </c>
      <c r="B72" s="17" t="s">
        <v>202</v>
      </c>
      <c r="C72" s="17" t="s">
        <v>58</v>
      </c>
      <c r="D72" s="52" t="s">
        <v>35</v>
      </c>
      <c r="E72" s="17">
        <v>2391</v>
      </c>
    </row>
    <row r="73" spans="1:5" x14ac:dyDescent="0.15">
      <c r="A73" s="17">
        <v>70</v>
      </c>
      <c r="B73" s="17" t="s">
        <v>202</v>
      </c>
      <c r="C73" s="17" t="s">
        <v>50</v>
      </c>
      <c r="D73" s="52" t="s">
        <v>35</v>
      </c>
      <c r="E73" s="17">
        <v>278508</v>
      </c>
    </row>
    <row r="74" spans="1:5" x14ac:dyDescent="0.15">
      <c r="A74" s="17">
        <v>71</v>
      </c>
      <c r="B74" s="17" t="s">
        <v>202</v>
      </c>
      <c r="C74" s="17" t="s">
        <v>34</v>
      </c>
      <c r="D74" s="52" t="s">
        <v>35</v>
      </c>
      <c r="E74" s="17">
        <v>13669</v>
      </c>
    </row>
    <row r="75" spans="1:5" x14ac:dyDescent="0.15">
      <c r="A75" s="17">
        <v>72</v>
      </c>
      <c r="B75" s="17" t="s">
        <v>202</v>
      </c>
      <c r="C75" s="17" t="s">
        <v>37</v>
      </c>
      <c r="D75" s="52" t="s">
        <v>35</v>
      </c>
      <c r="E75" s="17">
        <v>860090</v>
      </c>
    </row>
    <row r="76" spans="1:5" x14ac:dyDescent="0.15">
      <c r="A76" s="17">
        <v>73</v>
      </c>
      <c r="B76" s="17" t="s">
        <v>205</v>
      </c>
      <c r="C76" s="17" t="s">
        <v>131</v>
      </c>
      <c r="D76" s="52" t="s">
        <v>35</v>
      </c>
      <c r="E76" s="17">
        <v>298800</v>
      </c>
    </row>
    <row r="77" spans="1:5" x14ac:dyDescent="0.15">
      <c r="A77" s="17">
        <v>74</v>
      </c>
      <c r="B77" s="17" t="s">
        <v>205</v>
      </c>
      <c r="C77" s="17" t="s">
        <v>132</v>
      </c>
      <c r="D77" s="52" t="s">
        <v>35</v>
      </c>
      <c r="E77" s="17">
        <v>8331</v>
      </c>
    </row>
    <row r="78" spans="1:5" x14ac:dyDescent="0.15">
      <c r="A78" s="17">
        <v>75</v>
      </c>
      <c r="B78" s="17" t="s">
        <v>202</v>
      </c>
      <c r="C78" s="17" t="s">
        <v>105</v>
      </c>
      <c r="D78" s="52" t="s">
        <v>55</v>
      </c>
      <c r="E78" s="17">
        <v>1567872</v>
      </c>
    </row>
    <row r="79" spans="1:5" x14ac:dyDescent="0.15">
      <c r="A79" s="17">
        <v>76</v>
      </c>
      <c r="B79" s="17" t="s">
        <v>202</v>
      </c>
      <c r="C79" s="17" t="s">
        <v>106</v>
      </c>
      <c r="D79" s="52" t="s">
        <v>55</v>
      </c>
      <c r="E79" s="17">
        <v>7936</v>
      </c>
    </row>
    <row r="80" spans="1:5" x14ac:dyDescent="0.15">
      <c r="A80" s="17">
        <v>77</v>
      </c>
      <c r="B80" s="17" t="s">
        <v>202</v>
      </c>
      <c r="C80" s="17" t="s">
        <v>107</v>
      </c>
      <c r="D80" s="52" t="s">
        <v>55</v>
      </c>
      <c r="E80" s="17">
        <v>303625</v>
      </c>
    </row>
    <row r="81" spans="1:5" x14ac:dyDescent="0.15">
      <c r="A81" s="17">
        <v>78</v>
      </c>
      <c r="B81" s="17" t="s">
        <v>202</v>
      </c>
      <c r="C81" s="17" t="s">
        <v>117</v>
      </c>
      <c r="D81" s="52" t="s">
        <v>55</v>
      </c>
      <c r="E81" s="17">
        <v>6500</v>
      </c>
    </row>
    <row r="82" spans="1:5" x14ac:dyDescent="0.15">
      <c r="A82" s="17">
        <v>79</v>
      </c>
      <c r="B82" s="17" t="s">
        <v>202</v>
      </c>
      <c r="C82" s="17" t="s">
        <v>118</v>
      </c>
      <c r="D82" s="52" t="s">
        <v>55</v>
      </c>
      <c r="E82" s="17">
        <v>7905</v>
      </c>
    </row>
    <row r="83" spans="1:5" x14ac:dyDescent="0.15">
      <c r="A83" s="17">
        <v>80</v>
      </c>
      <c r="B83" s="17" t="s">
        <v>202</v>
      </c>
      <c r="C83" s="17" t="s">
        <v>119</v>
      </c>
      <c r="D83" s="52" t="s">
        <v>55</v>
      </c>
      <c r="E83" s="17">
        <v>3170</v>
      </c>
    </row>
    <row r="84" spans="1:5" x14ac:dyDescent="0.15">
      <c r="A84" s="17">
        <v>81</v>
      </c>
      <c r="B84" s="17" t="s">
        <v>202</v>
      </c>
      <c r="C84" s="17" t="s">
        <v>54</v>
      </c>
      <c r="D84" s="52" t="s">
        <v>55</v>
      </c>
      <c r="E84" s="17">
        <v>120443</v>
      </c>
    </row>
    <row r="85" spans="1:5" x14ac:dyDescent="0.15">
      <c r="B85" s="17" t="s">
        <v>202</v>
      </c>
      <c r="C85" s="17" t="s">
        <v>65</v>
      </c>
      <c r="D85" s="52" t="s">
        <v>55</v>
      </c>
      <c r="E85" s="17">
        <v>75293</v>
      </c>
    </row>
    <row r="86" spans="1:5" x14ac:dyDescent="0.15">
      <c r="B86" s="17" t="s">
        <v>202</v>
      </c>
      <c r="C86" s="17" t="s">
        <v>68</v>
      </c>
      <c r="D86" s="52" t="s">
        <v>55</v>
      </c>
      <c r="E86" s="17">
        <v>59218</v>
      </c>
    </row>
    <row r="87" spans="1:5" x14ac:dyDescent="0.15">
      <c r="B87" s="17" t="s">
        <v>202</v>
      </c>
      <c r="C87" s="17" t="s">
        <v>71</v>
      </c>
      <c r="D87" s="52" t="s">
        <v>55</v>
      </c>
      <c r="E87" s="17">
        <v>1021</v>
      </c>
    </row>
    <row r="88" spans="1:5" x14ac:dyDescent="0.15">
      <c r="B88" s="17" t="s">
        <v>202</v>
      </c>
      <c r="C88" s="17" t="s">
        <v>74</v>
      </c>
      <c r="D88" s="52" t="s">
        <v>55</v>
      </c>
      <c r="E88" s="17">
        <v>6239</v>
      </c>
    </row>
    <row r="89" spans="1:5" x14ac:dyDescent="0.15">
      <c r="B89" s="17" t="s">
        <v>205</v>
      </c>
      <c r="C89" s="17" t="s">
        <v>134</v>
      </c>
      <c r="D89" s="52" t="s">
        <v>55</v>
      </c>
      <c r="E89" s="17">
        <v>26978</v>
      </c>
    </row>
    <row r="90" spans="1:5" x14ac:dyDescent="0.15">
      <c r="B90" s="17" t="s">
        <v>202</v>
      </c>
      <c r="C90" s="17" t="s">
        <v>108</v>
      </c>
      <c r="D90" s="52" t="s">
        <v>40</v>
      </c>
      <c r="E90" s="17">
        <v>134309</v>
      </c>
    </row>
    <row r="91" spans="1:5" x14ac:dyDescent="0.15">
      <c r="B91" s="17" t="s">
        <v>202</v>
      </c>
      <c r="C91" s="17" t="s">
        <v>120</v>
      </c>
      <c r="D91" s="52" t="s">
        <v>40</v>
      </c>
      <c r="E91" s="17">
        <v>27544</v>
      </c>
    </row>
    <row r="92" spans="1:5" x14ac:dyDescent="0.15">
      <c r="B92" s="17" t="s">
        <v>202</v>
      </c>
      <c r="C92" s="17" t="s">
        <v>121</v>
      </c>
      <c r="D92" s="52" t="s">
        <v>40</v>
      </c>
      <c r="E92" s="17">
        <v>134385</v>
      </c>
    </row>
    <row r="93" spans="1:5" x14ac:dyDescent="0.15">
      <c r="B93" s="17" t="s">
        <v>202</v>
      </c>
      <c r="C93" s="17" t="s">
        <v>39</v>
      </c>
      <c r="D93" s="52" t="s">
        <v>40</v>
      </c>
      <c r="E93" s="17">
        <v>67453</v>
      </c>
    </row>
    <row r="94" spans="1:5" x14ac:dyDescent="0.15">
      <c r="B94" s="17" t="s">
        <v>205</v>
      </c>
      <c r="C94" s="17" t="s">
        <v>206</v>
      </c>
      <c r="D94" s="52" t="s">
        <v>40</v>
      </c>
      <c r="E94" s="17">
        <v>13455</v>
      </c>
    </row>
    <row r="95" spans="1:5" x14ac:dyDescent="0.15">
      <c r="B95" s="17" t="s">
        <v>202</v>
      </c>
      <c r="C95" s="17" t="s">
        <v>109</v>
      </c>
      <c r="D95" s="52" t="s">
        <v>110</v>
      </c>
      <c r="E95" s="17">
        <v>186239</v>
      </c>
    </row>
    <row r="96" spans="1:5" x14ac:dyDescent="0.15">
      <c r="B96" s="17" t="s">
        <v>202</v>
      </c>
      <c r="C96" s="17" t="s">
        <v>122</v>
      </c>
      <c r="D96" s="52" t="s">
        <v>110</v>
      </c>
      <c r="E96" s="17">
        <v>177571</v>
      </c>
    </row>
    <row r="97" spans="2:5" x14ac:dyDescent="0.15">
      <c r="B97" s="17" t="s">
        <v>202</v>
      </c>
      <c r="C97" s="17" t="s">
        <v>123</v>
      </c>
      <c r="D97" s="52" t="s">
        <v>110</v>
      </c>
      <c r="E97" s="17">
        <v>660388</v>
      </c>
    </row>
    <row r="98" spans="2:5" x14ac:dyDescent="0.15">
      <c r="B98" s="17" t="s">
        <v>202</v>
      </c>
      <c r="C98" s="17" t="s">
        <v>111</v>
      </c>
      <c r="D98" s="52" t="s">
        <v>79</v>
      </c>
      <c r="E98" s="17">
        <v>2303482</v>
      </c>
    </row>
    <row r="99" spans="2:5" x14ac:dyDescent="0.15">
      <c r="B99" s="17" t="s">
        <v>202</v>
      </c>
      <c r="C99" s="17" t="s">
        <v>112</v>
      </c>
      <c r="D99" s="52" t="s">
        <v>79</v>
      </c>
      <c r="E99" s="17">
        <v>947890</v>
      </c>
    </row>
    <row r="100" spans="2:5" x14ac:dyDescent="0.15">
      <c r="B100" s="17" t="s">
        <v>202</v>
      </c>
      <c r="C100" s="17" t="s">
        <v>113</v>
      </c>
      <c r="D100" s="52" t="s">
        <v>79</v>
      </c>
      <c r="E100" s="17">
        <v>4004</v>
      </c>
    </row>
    <row r="101" spans="2:5" x14ac:dyDescent="0.15">
      <c r="B101" s="17" t="s">
        <v>202</v>
      </c>
      <c r="C101" s="17" t="s">
        <v>124</v>
      </c>
      <c r="D101" s="52" t="s">
        <v>79</v>
      </c>
      <c r="E101" s="17">
        <v>1317929</v>
      </c>
    </row>
    <row r="102" spans="2:5" x14ac:dyDescent="0.15">
      <c r="B102" s="17" t="s">
        <v>202</v>
      </c>
      <c r="C102" s="17" t="s">
        <v>78</v>
      </c>
      <c r="D102" s="52" t="s">
        <v>79</v>
      </c>
      <c r="E102" s="17">
        <v>61980</v>
      </c>
    </row>
    <row r="103" spans="2:5" x14ac:dyDescent="0.15">
      <c r="B103" s="17" t="s">
        <v>205</v>
      </c>
      <c r="C103" s="17" t="s">
        <v>137</v>
      </c>
      <c r="D103" s="52" t="s">
        <v>79</v>
      </c>
      <c r="E103" s="17">
        <v>257156</v>
      </c>
    </row>
    <row r="104" spans="2:5" x14ac:dyDescent="0.15">
      <c r="B104" s="17" t="s">
        <v>202</v>
      </c>
      <c r="C104" s="17" t="s">
        <v>114</v>
      </c>
      <c r="D104" s="52" t="s">
        <v>62</v>
      </c>
      <c r="E104" s="17">
        <v>8299</v>
      </c>
    </row>
    <row r="105" spans="2:5" x14ac:dyDescent="0.15">
      <c r="B105" s="17" t="s">
        <v>202</v>
      </c>
      <c r="C105" s="17" t="s">
        <v>115</v>
      </c>
      <c r="D105" s="52" t="s">
        <v>62</v>
      </c>
      <c r="E105" s="17">
        <v>193744</v>
      </c>
    </row>
    <row r="106" spans="2:5" x14ac:dyDescent="0.15">
      <c r="B106" s="17" t="s">
        <v>202</v>
      </c>
      <c r="C106" s="17" t="s">
        <v>61</v>
      </c>
      <c r="D106" s="52" t="s">
        <v>62</v>
      </c>
      <c r="E106" s="17">
        <v>62139</v>
      </c>
    </row>
    <row r="107" spans="2:5" x14ac:dyDescent="0.15">
      <c r="B107" s="17" t="s">
        <v>202</v>
      </c>
      <c r="C107" s="17" t="s">
        <v>116</v>
      </c>
      <c r="D107" s="52" t="s">
        <v>48</v>
      </c>
      <c r="E107" s="17">
        <v>595047</v>
      </c>
    </row>
    <row r="108" spans="2:5" x14ac:dyDescent="0.15">
      <c r="B108" s="17" t="s">
        <v>202</v>
      </c>
      <c r="C108" s="17" t="s">
        <v>125</v>
      </c>
      <c r="D108" s="52" t="s">
        <v>48</v>
      </c>
      <c r="E108" s="17">
        <v>530</v>
      </c>
    </row>
    <row r="109" spans="2:5" x14ac:dyDescent="0.15">
      <c r="B109" s="17" t="s">
        <v>202</v>
      </c>
      <c r="C109" s="17" t="s">
        <v>126</v>
      </c>
      <c r="D109" s="52" t="s">
        <v>48</v>
      </c>
      <c r="E109" s="17">
        <v>252551</v>
      </c>
    </row>
    <row r="110" spans="2:5" x14ac:dyDescent="0.15">
      <c r="B110" s="17" t="s">
        <v>202</v>
      </c>
      <c r="C110" s="17" t="s">
        <v>127</v>
      </c>
      <c r="D110" s="52" t="s">
        <v>48</v>
      </c>
      <c r="E110" s="17">
        <v>19109</v>
      </c>
    </row>
    <row r="111" spans="2:5" x14ac:dyDescent="0.15">
      <c r="B111" s="17" t="s">
        <v>202</v>
      </c>
      <c r="C111" s="17" t="s">
        <v>128</v>
      </c>
      <c r="D111" s="52" t="s">
        <v>48</v>
      </c>
      <c r="E111" s="17">
        <v>8179</v>
      </c>
    </row>
    <row r="112" spans="2:5" x14ac:dyDescent="0.15">
      <c r="B112" s="17" t="s">
        <v>202</v>
      </c>
      <c r="C112" s="17" t="s">
        <v>47</v>
      </c>
      <c r="D112" s="52" t="s">
        <v>48</v>
      </c>
      <c r="E112" s="17">
        <v>12779</v>
      </c>
    </row>
    <row r="113" spans="1:5" x14ac:dyDescent="0.15">
      <c r="B113" s="17" t="s">
        <v>202</v>
      </c>
      <c r="C113" s="17" t="s">
        <v>49</v>
      </c>
      <c r="D113" s="52" t="s">
        <v>48</v>
      </c>
      <c r="E113" s="17">
        <v>52109</v>
      </c>
    </row>
    <row r="114" spans="1:5" x14ac:dyDescent="0.15">
      <c r="B114" s="17" t="s">
        <v>202</v>
      </c>
      <c r="C114" s="17" t="s">
        <v>51</v>
      </c>
      <c r="D114" s="52" t="s">
        <v>52</v>
      </c>
      <c r="E114" s="17">
        <v>10529</v>
      </c>
    </row>
    <row r="115" spans="1:5" x14ac:dyDescent="0.15">
      <c r="D115" s="17" t="s">
        <v>195</v>
      </c>
      <c r="E115" s="46">
        <f>SUM(E4:E114)</f>
        <v>25087846</v>
      </c>
    </row>
    <row r="116" spans="1:5" ht="104" x14ac:dyDescent="0.15">
      <c r="B116" s="20" t="s">
        <v>1</v>
      </c>
      <c r="E116" s="48" t="s">
        <v>173</v>
      </c>
    </row>
    <row r="117" spans="1:5" ht="156" x14ac:dyDescent="0.15">
      <c r="B117" s="49" t="s">
        <v>208</v>
      </c>
      <c r="E117" s="20" t="s">
        <v>209</v>
      </c>
    </row>
    <row r="118" spans="1:5" ht="26" x14ac:dyDescent="0.15">
      <c r="A118" s="20" t="s">
        <v>210</v>
      </c>
    </row>
  </sheetData>
  <sortState ref="B4:E116">
    <sortCondition ref="D4:D116"/>
  </sortState>
  <hyperlinks>
    <hyperlink ref="E116"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14.5" defaultRowHeight="15.75" customHeight="1" x14ac:dyDescent="0.15"/>
  <cols>
    <col min="5" max="5" width="11.6640625" customWidth="1"/>
    <col min="6" max="6" width="12.6640625" customWidth="1"/>
    <col min="11" max="15" width="14.5" style="22"/>
  </cols>
  <sheetData>
    <row r="1" spans="1:21" s="20" customFormat="1" ht="68" customHeight="1" x14ac:dyDescent="0.15">
      <c r="A1" s="4" t="s">
        <v>4</v>
      </c>
      <c r="B1" s="4" t="s">
        <v>139</v>
      </c>
      <c r="C1" s="4" t="s">
        <v>140</v>
      </c>
      <c r="D1" s="4" t="s">
        <v>141</v>
      </c>
      <c r="E1" s="4" t="s">
        <v>218</v>
      </c>
      <c r="F1" s="4" t="s">
        <v>217</v>
      </c>
      <c r="G1" s="4" t="s">
        <v>219</v>
      </c>
      <c r="H1" s="4" t="s">
        <v>220</v>
      </c>
      <c r="I1" s="4" t="s">
        <v>142</v>
      </c>
      <c r="J1" s="4" t="s">
        <v>221</v>
      </c>
      <c r="K1" s="21"/>
      <c r="L1" s="21"/>
      <c r="M1" s="21"/>
      <c r="N1" s="21"/>
      <c r="O1" s="21"/>
      <c r="P1" s="4"/>
      <c r="Q1" s="4"/>
      <c r="R1" s="4"/>
      <c r="S1" s="4"/>
      <c r="T1" s="4"/>
      <c r="U1" s="4"/>
    </row>
    <row r="2" spans="1:21" ht="16" x14ac:dyDescent="0.2">
      <c r="A2" s="5" t="s">
        <v>143</v>
      </c>
      <c r="B2" s="24">
        <v>2.2748289254669873E-2</v>
      </c>
      <c r="C2" s="7">
        <v>4863300</v>
      </c>
      <c r="D2" s="8">
        <f>C2/C54</f>
        <v>1.4893481883716E-2</v>
      </c>
      <c r="E2" s="25"/>
      <c r="F2" s="25"/>
      <c r="G2" s="33">
        <f t="shared" ref="G2:G33" si="0">E2*B2</f>
        <v>0</v>
      </c>
      <c r="H2" s="33">
        <f t="shared" ref="H2:H33" si="1">F2*B2</f>
        <v>0</v>
      </c>
      <c r="I2" s="9">
        <f t="shared" ref="I2:I33" si="2">E2*D2</f>
        <v>0</v>
      </c>
      <c r="J2" s="9">
        <f t="shared" ref="J2:J33" si="3">F2*D2</f>
        <v>0</v>
      </c>
    </row>
    <row r="3" spans="1:21" ht="16" x14ac:dyDescent="0.2">
      <c r="A3" s="5" t="s">
        <v>147</v>
      </c>
      <c r="B3" s="6">
        <v>6.4730904383206956E-3</v>
      </c>
      <c r="C3" s="7">
        <v>741894</v>
      </c>
      <c r="D3" s="8">
        <f t="shared" ref="D3:D53" si="4">C3/326538820</f>
        <v>2.2719932656092771E-3</v>
      </c>
      <c r="E3" s="25"/>
      <c r="F3" s="25"/>
      <c r="G3" s="33">
        <f t="shared" si="0"/>
        <v>0</v>
      </c>
      <c r="H3" s="33">
        <f t="shared" si="1"/>
        <v>0</v>
      </c>
      <c r="I3" s="9">
        <f t="shared" si="2"/>
        <v>0</v>
      </c>
      <c r="J3" s="9">
        <f t="shared" si="3"/>
        <v>0</v>
      </c>
    </row>
    <row r="4" spans="1:21" ht="16" x14ac:dyDescent="0.2">
      <c r="A4" s="5" t="s">
        <v>148</v>
      </c>
      <c r="B4" s="6">
        <v>1.7199926021823561E-2</v>
      </c>
      <c r="C4" s="7">
        <v>6931071</v>
      </c>
      <c r="D4" s="8">
        <f t="shared" si="4"/>
        <v>2.1225871398690054E-2</v>
      </c>
      <c r="E4" s="25"/>
      <c r="F4" s="26"/>
      <c r="G4" s="33">
        <f t="shared" si="0"/>
        <v>0</v>
      </c>
      <c r="H4" s="33">
        <f t="shared" si="1"/>
        <v>0</v>
      </c>
      <c r="I4" s="9">
        <f t="shared" si="2"/>
        <v>0</v>
      </c>
      <c r="J4" s="9">
        <f t="shared" si="3"/>
        <v>0</v>
      </c>
    </row>
    <row r="5" spans="1:21" ht="16" x14ac:dyDescent="0.2">
      <c r="A5" s="5" t="s">
        <v>150</v>
      </c>
      <c r="B5" s="6">
        <v>1.2761235435546513E-2</v>
      </c>
      <c r="C5" s="7">
        <v>2988248</v>
      </c>
      <c r="D5" s="8">
        <f t="shared" si="4"/>
        <v>9.151279471151394E-3</v>
      </c>
      <c r="E5" s="25"/>
      <c r="F5" s="25"/>
      <c r="G5" s="33">
        <f t="shared" si="0"/>
        <v>0</v>
      </c>
      <c r="H5" s="33">
        <f t="shared" si="1"/>
        <v>0</v>
      </c>
      <c r="I5" s="9">
        <f t="shared" si="2"/>
        <v>0</v>
      </c>
      <c r="J5" s="9">
        <f t="shared" si="3"/>
        <v>0</v>
      </c>
    </row>
    <row r="6" spans="1:21" ht="16" x14ac:dyDescent="0.2">
      <c r="A6" s="10" t="s">
        <v>151</v>
      </c>
      <c r="B6" s="11">
        <v>6.621046791196597E-2</v>
      </c>
      <c r="C6" s="12">
        <v>39250017</v>
      </c>
      <c r="D6" s="13">
        <f t="shared" si="4"/>
        <v>0.12020015568133675</v>
      </c>
      <c r="E6" s="27">
        <v>1</v>
      </c>
      <c r="F6" s="28"/>
      <c r="G6" s="13">
        <f t="shared" si="0"/>
        <v>6.621046791196597E-2</v>
      </c>
      <c r="H6" s="13">
        <f t="shared" si="1"/>
        <v>0</v>
      </c>
      <c r="I6" s="14">
        <f t="shared" si="2"/>
        <v>0.12020015568133675</v>
      </c>
      <c r="J6" s="14">
        <f t="shared" si="3"/>
        <v>0</v>
      </c>
      <c r="K6" s="23"/>
      <c r="L6" s="23"/>
      <c r="M6" s="23"/>
      <c r="N6" s="23"/>
      <c r="O6" s="23"/>
      <c r="P6" s="23"/>
      <c r="Q6" s="23"/>
      <c r="R6" s="23"/>
      <c r="S6" s="23"/>
      <c r="T6" s="23"/>
      <c r="U6" s="23"/>
    </row>
    <row r="7" spans="1:21" ht="16" x14ac:dyDescent="0.2">
      <c r="A7" s="10" t="s">
        <v>144</v>
      </c>
      <c r="B7" s="11">
        <v>1.7014980580728686E-2</v>
      </c>
      <c r="C7" s="12">
        <v>5540545</v>
      </c>
      <c r="D7" s="13">
        <f t="shared" si="4"/>
        <v>1.6967492563365053E-2</v>
      </c>
      <c r="E7" s="28"/>
      <c r="F7" s="29">
        <v>1</v>
      </c>
      <c r="G7" s="13">
        <f t="shared" si="0"/>
        <v>0</v>
      </c>
      <c r="H7" s="13">
        <f t="shared" si="1"/>
        <v>1.7014980580728686E-2</v>
      </c>
      <c r="I7" s="14">
        <f t="shared" si="2"/>
        <v>0</v>
      </c>
      <c r="J7" s="14">
        <f t="shared" si="3"/>
        <v>1.6967492563365053E-2</v>
      </c>
      <c r="K7" s="23"/>
      <c r="L7" s="23"/>
      <c r="M7" s="23"/>
      <c r="N7" s="23"/>
      <c r="O7" s="23"/>
      <c r="P7" s="23"/>
      <c r="Q7" s="23"/>
      <c r="R7" s="23"/>
      <c r="S7" s="23"/>
      <c r="T7" s="23"/>
      <c r="U7" s="23"/>
    </row>
    <row r="8" spans="1:21" ht="16" x14ac:dyDescent="0.2">
      <c r="A8" s="10" t="s">
        <v>152</v>
      </c>
      <c r="B8" s="11">
        <v>6.4730904383206956E-3</v>
      </c>
      <c r="C8" s="12">
        <v>3576452</v>
      </c>
      <c r="D8" s="13">
        <f t="shared" si="4"/>
        <v>1.0952608942483469E-2</v>
      </c>
      <c r="E8" s="27">
        <v>1</v>
      </c>
      <c r="F8" s="28"/>
      <c r="G8" s="13">
        <f t="shared" si="0"/>
        <v>6.4730904383206956E-3</v>
      </c>
      <c r="H8" s="13">
        <f t="shared" si="1"/>
        <v>0</v>
      </c>
      <c r="I8" s="14">
        <f t="shared" si="2"/>
        <v>1.0952608942483469E-2</v>
      </c>
      <c r="J8" s="14">
        <f t="shared" si="3"/>
        <v>0</v>
      </c>
      <c r="K8" s="23"/>
      <c r="L8" s="23"/>
      <c r="M8" s="23"/>
      <c r="N8" s="23"/>
      <c r="O8" s="23"/>
      <c r="P8" s="23"/>
      <c r="Q8" s="23"/>
      <c r="R8" s="23"/>
      <c r="S8" s="23"/>
      <c r="T8" s="23"/>
      <c r="U8" s="23"/>
    </row>
    <row r="9" spans="1:21" ht="16" x14ac:dyDescent="0.2">
      <c r="A9" s="5" t="s">
        <v>133</v>
      </c>
      <c r="B9" s="6">
        <v>2.404290734233401E-3</v>
      </c>
      <c r="C9" s="7">
        <v>952065</v>
      </c>
      <c r="D9" s="8">
        <f t="shared" si="4"/>
        <v>2.9156257746016231E-3</v>
      </c>
      <c r="E9" s="25"/>
      <c r="F9" s="25"/>
      <c r="G9" s="33">
        <f t="shared" si="0"/>
        <v>0</v>
      </c>
      <c r="H9" s="33">
        <f t="shared" si="1"/>
        <v>0</v>
      </c>
      <c r="I9" s="9">
        <f t="shared" si="2"/>
        <v>0</v>
      </c>
      <c r="J9" s="9">
        <f t="shared" si="3"/>
        <v>0</v>
      </c>
      <c r="P9" s="22"/>
      <c r="Q9" s="22"/>
      <c r="R9" s="22"/>
      <c r="S9" s="22"/>
      <c r="T9" s="22"/>
      <c r="U9" s="22"/>
    </row>
    <row r="10" spans="1:21" ht="16" x14ac:dyDescent="0.2">
      <c r="A10" s="5" t="s">
        <v>153</v>
      </c>
      <c r="B10" s="6">
        <v>5.5483632328463101E-4</v>
      </c>
      <c r="C10" s="7">
        <v>681170</v>
      </c>
      <c r="D10" s="8">
        <f t="shared" si="4"/>
        <v>2.0860306900110683E-3</v>
      </c>
      <c r="E10" s="25"/>
      <c r="F10" s="25"/>
      <c r="G10" s="33">
        <f t="shared" si="0"/>
        <v>0</v>
      </c>
      <c r="H10" s="33">
        <f t="shared" si="1"/>
        <v>0</v>
      </c>
      <c r="I10" s="9">
        <f t="shared" si="2"/>
        <v>0</v>
      </c>
      <c r="J10" s="9">
        <f t="shared" si="3"/>
        <v>0</v>
      </c>
      <c r="P10" s="22"/>
      <c r="Q10" s="22"/>
      <c r="R10" s="22"/>
      <c r="S10" s="22"/>
      <c r="T10" s="22"/>
      <c r="U10" s="22"/>
    </row>
    <row r="11" spans="1:21" ht="16" x14ac:dyDescent="0.2">
      <c r="A11" s="5" t="s">
        <v>154</v>
      </c>
      <c r="B11" s="6">
        <v>4.2167560569631959E-2</v>
      </c>
      <c r="C11" s="7">
        <v>20612439</v>
      </c>
      <c r="D11" s="8">
        <f t="shared" si="4"/>
        <v>6.3124007736660534E-2</v>
      </c>
      <c r="E11" s="25"/>
      <c r="F11" s="26"/>
      <c r="G11" s="33">
        <f t="shared" si="0"/>
        <v>0</v>
      </c>
      <c r="H11" s="33">
        <f t="shared" si="1"/>
        <v>0</v>
      </c>
      <c r="I11" s="9">
        <f t="shared" si="2"/>
        <v>0</v>
      </c>
      <c r="J11" s="9">
        <f t="shared" si="3"/>
        <v>0</v>
      </c>
      <c r="P11" s="22"/>
      <c r="Q11" s="22"/>
      <c r="R11" s="22"/>
      <c r="S11" s="22"/>
      <c r="T11" s="22"/>
      <c r="U11" s="22"/>
    </row>
    <row r="12" spans="1:21" ht="16" x14ac:dyDescent="0.2">
      <c r="A12" s="5" t="s">
        <v>155</v>
      </c>
      <c r="B12" s="6">
        <v>2.5892361753282783E-2</v>
      </c>
      <c r="C12" s="7">
        <v>10310371</v>
      </c>
      <c r="D12" s="8">
        <f t="shared" si="4"/>
        <v>3.1574717517506803E-2</v>
      </c>
      <c r="E12" s="25"/>
      <c r="F12" s="25"/>
      <c r="G12" s="33">
        <f t="shared" si="0"/>
        <v>0</v>
      </c>
      <c r="H12" s="33">
        <f t="shared" si="1"/>
        <v>0</v>
      </c>
      <c r="I12" s="9">
        <f t="shared" si="2"/>
        <v>0</v>
      </c>
      <c r="J12" s="9">
        <f t="shared" si="3"/>
        <v>0</v>
      </c>
      <c r="P12" s="22"/>
      <c r="Q12" s="22"/>
      <c r="R12" s="22"/>
      <c r="S12" s="22"/>
      <c r="T12" s="22"/>
      <c r="U12" s="22"/>
    </row>
    <row r="13" spans="1:21" ht="16" x14ac:dyDescent="0.2">
      <c r="A13" s="10" t="s">
        <v>156</v>
      </c>
      <c r="B13" s="11">
        <v>3.3290179397077861E-3</v>
      </c>
      <c r="C13" s="12">
        <v>1428557</v>
      </c>
      <c r="D13" s="13">
        <f t="shared" si="4"/>
        <v>4.3748458452811216E-3</v>
      </c>
      <c r="E13" s="27">
        <v>1</v>
      </c>
      <c r="F13" s="28"/>
      <c r="G13" s="13">
        <f t="shared" si="0"/>
        <v>3.3290179397077861E-3</v>
      </c>
      <c r="H13" s="13">
        <f t="shared" si="1"/>
        <v>0</v>
      </c>
      <c r="I13" s="14">
        <f t="shared" si="2"/>
        <v>4.3748458452811216E-3</v>
      </c>
      <c r="J13" s="14">
        <f t="shared" si="3"/>
        <v>0</v>
      </c>
      <c r="K13" s="23"/>
      <c r="L13" s="23"/>
      <c r="M13" s="23"/>
      <c r="N13" s="23"/>
      <c r="O13" s="23"/>
      <c r="P13" s="23"/>
      <c r="Q13" s="23"/>
      <c r="R13" s="23"/>
      <c r="S13" s="23"/>
      <c r="T13" s="23"/>
      <c r="U13" s="23"/>
    </row>
    <row r="14" spans="1:21" ht="16" x14ac:dyDescent="0.2">
      <c r="A14" s="5" t="s">
        <v>157</v>
      </c>
      <c r="B14" s="6">
        <v>3.1440724986129091E-3</v>
      </c>
      <c r="C14" s="7">
        <v>1683140</v>
      </c>
      <c r="D14" s="8">
        <f t="shared" si="4"/>
        <v>5.1544866855340503E-3</v>
      </c>
      <c r="E14" s="25"/>
      <c r="F14" s="25"/>
      <c r="G14" s="33">
        <f t="shared" si="0"/>
        <v>0</v>
      </c>
      <c r="H14" s="33">
        <f t="shared" si="1"/>
        <v>0</v>
      </c>
      <c r="I14" s="9">
        <f t="shared" si="2"/>
        <v>0</v>
      </c>
      <c r="J14" s="9">
        <f t="shared" si="3"/>
        <v>0</v>
      </c>
      <c r="P14" s="22"/>
      <c r="Q14" s="22"/>
      <c r="R14" s="22"/>
      <c r="S14" s="22"/>
      <c r="T14" s="22"/>
      <c r="U14" s="22"/>
    </row>
    <row r="15" spans="1:21" ht="16" x14ac:dyDescent="0.2">
      <c r="A15" s="10" t="s">
        <v>158</v>
      </c>
      <c r="B15" s="11">
        <v>4.3277233216201222E-2</v>
      </c>
      <c r="C15" s="12">
        <v>12801539</v>
      </c>
      <c r="D15" s="13">
        <f t="shared" si="4"/>
        <v>3.9203727752798276E-2</v>
      </c>
      <c r="E15" s="28"/>
      <c r="F15" s="27">
        <v>1</v>
      </c>
      <c r="G15" s="13">
        <f t="shared" si="0"/>
        <v>0</v>
      </c>
      <c r="H15" s="13">
        <f t="shared" si="1"/>
        <v>4.3277233216201222E-2</v>
      </c>
      <c r="I15" s="14">
        <f t="shared" si="2"/>
        <v>0</v>
      </c>
      <c r="J15" s="14">
        <f t="shared" si="3"/>
        <v>3.9203727752798276E-2</v>
      </c>
      <c r="K15" s="23"/>
      <c r="L15" s="23"/>
      <c r="M15" s="23"/>
      <c r="N15" s="23"/>
      <c r="O15" s="23"/>
      <c r="P15" s="23"/>
      <c r="Q15" s="23"/>
      <c r="R15" s="23"/>
      <c r="S15" s="23"/>
      <c r="T15" s="23"/>
      <c r="U15" s="23"/>
    </row>
    <row r="16" spans="1:21" ht="16" x14ac:dyDescent="0.2">
      <c r="A16" s="5" t="s">
        <v>159</v>
      </c>
      <c r="B16" s="6">
        <v>3.8283706306639541E-2</v>
      </c>
      <c r="C16" s="7">
        <v>6633053</v>
      </c>
      <c r="D16" s="8">
        <f t="shared" si="4"/>
        <v>2.0313214214469202E-2</v>
      </c>
      <c r="E16" s="25"/>
      <c r="F16" s="25"/>
      <c r="G16" s="33">
        <f t="shared" si="0"/>
        <v>0</v>
      </c>
      <c r="H16" s="33">
        <f t="shared" si="1"/>
        <v>0</v>
      </c>
      <c r="I16" s="9">
        <f t="shared" si="2"/>
        <v>0</v>
      </c>
      <c r="J16" s="9">
        <f t="shared" si="3"/>
        <v>0</v>
      </c>
      <c r="P16" s="22"/>
      <c r="Q16" s="22"/>
      <c r="R16" s="22"/>
      <c r="S16" s="22"/>
      <c r="T16" s="22"/>
      <c r="U16" s="22"/>
    </row>
    <row r="17" spans="1:21" ht="16" x14ac:dyDescent="0.2">
      <c r="A17" s="5" t="s">
        <v>160</v>
      </c>
      <c r="B17" s="6">
        <v>1.5165526169779914E-2</v>
      </c>
      <c r="C17" s="7">
        <v>3134693</v>
      </c>
      <c r="D17" s="8">
        <f t="shared" si="4"/>
        <v>9.5997560106329781E-3</v>
      </c>
      <c r="E17" s="25"/>
      <c r="F17" s="25"/>
      <c r="G17" s="33">
        <f t="shared" si="0"/>
        <v>0</v>
      </c>
      <c r="H17" s="33">
        <f t="shared" si="1"/>
        <v>0</v>
      </c>
      <c r="I17" s="9">
        <f t="shared" si="2"/>
        <v>0</v>
      </c>
      <c r="J17" s="9">
        <f t="shared" si="3"/>
        <v>0</v>
      </c>
      <c r="P17" s="22"/>
      <c r="Q17" s="22"/>
      <c r="R17" s="22"/>
      <c r="S17" s="22"/>
      <c r="T17" s="22"/>
      <c r="U17" s="22"/>
    </row>
    <row r="18" spans="1:21" ht="16" x14ac:dyDescent="0.2">
      <c r="A18" s="5" t="s">
        <v>161</v>
      </c>
      <c r="B18" s="6">
        <v>1.2946180876641391E-2</v>
      </c>
      <c r="C18" s="7">
        <v>2907289</v>
      </c>
      <c r="D18" s="8">
        <f t="shared" si="4"/>
        <v>8.903348765699589E-3</v>
      </c>
      <c r="E18" s="25"/>
      <c r="F18" s="25"/>
      <c r="G18" s="33">
        <f t="shared" si="0"/>
        <v>0</v>
      </c>
      <c r="H18" s="33">
        <f t="shared" si="1"/>
        <v>0</v>
      </c>
      <c r="I18" s="9">
        <f t="shared" si="2"/>
        <v>0</v>
      </c>
      <c r="J18" s="9">
        <f t="shared" si="3"/>
        <v>0</v>
      </c>
      <c r="P18" s="22"/>
      <c r="Q18" s="22"/>
      <c r="R18" s="22"/>
      <c r="S18" s="22"/>
      <c r="T18" s="22"/>
      <c r="U18" s="22"/>
    </row>
    <row r="19" spans="1:21" ht="16" x14ac:dyDescent="0.2">
      <c r="A19" s="5" t="s">
        <v>162</v>
      </c>
      <c r="B19" s="6">
        <v>2.5707416312187904E-2</v>
      </c>
      <c r="C19" s="7">
        <v>4436974</v>
      </c>
      <c r="D19" s="8">
        <f t="shared" si="4"/>
        <v>1.3587891326366647E-2</v>
      </c>
      <c r="E19" s="25"/>
      <c r="F19" s="25"/>
      <c r="G19" s="33">
        <f t="shared" si="0"/>
        <v>0</v>
      </c>
      <c r="H19" s="33">
        <f t="shared" si="1"/>
        <v>0</v>
      </c>
      <c r="I19" s="9">
        <f t="shared" si="2"/>
        <v>0</v>
      </c>
      <c r="J19" s="9">
        <f t="shared" si="3"/>
        <v>0</v>
      </c>
      <c r="P19" s="22"/>
      <c r="Q19" s="22"/>
      <c r="R19" s="22"/>
      <c r="S19" s="22"/>
      <c r="T19" s="22"/>
      <c r="U19" s="22"/>
    </row>
    <row r="20" spans="1:21" ht="16" x14ac:dyDescent="0.2">
      <c r="A20" s="5" t="s">
        <v>163</v>
      </c>
      <c r="B20" s="6">
        <v>4.0318106158683191E-2</v>
      </c>
      <c r="C20" s="7">
        <v>4681666</v>
      </c>
      <c r="D20" s="8">
        <f t="shared" si="4"/>
        <v>1.43372417405073E-2</v>
      </c>
      <c r="E20" s="25"/>
      <c r="F20" s="25"/>
      <c r="G20" s="33">
        <f t="shared" si="0"/>
        <v>0</v>
      </c>
      <c r="H20" s="33">
        <f t="shared" si="1"/>
        <v>0</v>
      </c>
      <c r="I20" s="9">
        <f t="shared" si="2"/>
        <v>0</v>
      </c>
      <c r="J20" s="9">
        <f t="shared" si="3"/>
        <v>0</v>
      </c>
      <c r="P20" s="22"/>
      <c r="Q20" s="22"/>
      <c r="R20" s="22"/>
      <c r="S20" s="22"/>
      <c r="T20" s="22"/>
      <c r="U20" s="22"/>
    </row>
    <row r="21" spans="1:21" ht="16" x14ac:dyDescent="0.2">
      <c r="A21" s="10" t="s">
        <v>164</v>
      </c>
      <c r="B21" s="11">
        <v>3.1440724986129091E-3</v>
      </c>
      <c r="C21" s="12">
        <v>1331479</v>
      </c>
      <c r="D21" s="13">
        <f t="shared" si="4"/>
        <v>4.077551943134969E-3</v>
      </c>
      <c r="E21" s="28"/>
      <c r="F21" s="27">
        <v>1</v>
      </c>
      <c r="G21" s="13">
        <f t="shared" si="0"/>
        <v>0</v>
      </c>
      <c r="H21" s="13">
        <f t="shared" si="1"/>
        <v>3.1440724986129091E-3</v>
      </c>
      <c r="I21" s="14">
        <f t="shared" si="2"/>
        <v>0</v>
      </c>
      <c r="J21" s="14">
        <f t="shared" si="3"/>
        <v>4.077551943134969E-3</v>
      </c>
      <c r="K21" s="23"/>
      <c r="L21" s="23"/>
      <c r="M21" s="23"/>
      <c r="N21" s="23"/>
      <c r="O21" s="23"/>
      <c r="P21" s="23"/>
      <c r="Q21" s="23"/>
      <c r="R21" s="23"/>
      <c r="S21" s="23"/>
      <c r="T21" s="23"/>
      <c r="U21" s="23"/>
    </row>
    <row r="22" spans="1:21" ht="16" x14ac:dyDescent="0.2">
      <c r="A22" s="10" t="s">
        <v>149</v>
      </c>
      <c r="B22" s="11">
        <v>1.1466617347882374E-2</v>
      </c>
      <c r="C22" s="12">
        <v>6016447</v>
      </c>
      <c r="D22" s="13">
        <f t="shared" si="4"/>
        <v>1.8424905804461471E-2</v>
      </c>
      <c r="E22" s="28"/>
      <c r="F22" s="27">
        <v>1</v>
      </c>
      <c r="G22" s="13">
        <f t="shared" si="0"/>
        <v>0</v>
      </c>
      <c r="H22" s="13">
        <f t="shared" si="1"/>
        <v>1.1466617347882374E-2</v>
      </c>
      <c r="I22" s="14">
        <f t="shared" si="2"/>
        <v>0</v>
      </c>
      <c r="J22" s="14">
        <f t="shared" si="3"/>
        <v>1.8424905804461471E-2</v>
      </c>
      <c r="K22" s="23"/>
      <c r="L22" s="23"/>
      <c r="M22" s="23"/>
      <c r="N22" s="23"/>
      <c r="O22" s="23"/>
      <c r="P22" s="23"/>
      <c r="Q22" s="23"/>
      <c r="R22" s="23"/>
      <c r="S22" s="23"/>
      <c r="T22" s="23"/>
      <c r="U22" s="23"/>
    </row>
    <row r="23" spans="1:21" ht="16" x14ac:dyDescent="0.2">
      <c r="A23" s="10" t="s">
        <v>165</v>
      </c>
      <c r="B23" s="11">
        <v>1.1836508230072129E-2</v>
      </c>
      <c r="C23" s="12">
        <v>6811779</v>
      </c>
      <c r="D23" s="13">
        <f t="shared" si="4"/>
        <v>2.0860548831529435E-2</v>
      </c>
      <c r="E23" s="27">
        <v>1</v>
      </c>
      <c r="F23" s="28"/>
      <c r="G23" s="13">
        <f t="shared" si="0"/>
        <v>1.1836508230072129E-2</v>
      </c>
      <c r="H23" s="13">
        <f t="shared" si="1"/>
        <v>0</v>
      </c>
      <c r="I23" s="14">
        <f t="shared" si="2"/>
        <v>2.0860548831529435E-2</v>
      </c>
      <c r="J23" s="14">
        <f t="shared" si="3"/>
        <v>0</v>
      </c>
      <c r="K23" s="23"/>
      <c r="L23" s="23"/>
      <c r="M23" s="23"/>
      <c r="N23" s="23"/>
      <c r="O23" s="23"/>
      <c r="P23" s="23"/>
      <c r="Q23" s="23"/>
      <c r="R23" s="23"/>
      <c r="S23" s="23"/>
      <c r="T23" s="23"/>
      <c r="U23" s="23"/>
    </row>
    <row r="24" spans="1:21" ht="16" x14ac:dyDescent="0.2">
      <c r="A24" s="10" t="s">
        <v>146</v>
      </c>
      <c r="B24" s="11">
        <v>3.0146106898464954E-2</v>
      </c>
      <c r="C24" s="12">
        <v>9928300</v>
      </c>
      <c r="D24" s="13">
        <f t="shared" si="4"/>
        <v>3.040465449100355E-2</v>
      </c>
      <c r="E24" s="28"/>
      <c r="F24" s="29">
        <v>1</v>
      </c>
      <c r="G24" s="13">
        <f t="shared" si="0"/>
        <v>0</v>
      </c>
      <c r="H24" s="13">
        <f t="shared" si="1"/>
        <v>3.0146106898464954E-2</v>
      </c>
      <c r="I24" s="14">
        <f t="shared" si="2"/>
        <v>0</v>
      </c>
      <c r="J24" s="14">
        <f t="shared" si="3"/>
        <v>3.040465449100355E-2</v>
      </c>
      <c r="K24" s="23"/>
      <c r="L24" s="23"/>
      <c r="M24" s="23"/>
      <c r="N24" s="23"/>
      <c r="O24" s="23"/>
      <c r="P24" s="23"/>
      <c r="Q24" s="23"/>
      <c r="R24" s="23"/>
      <c r="S24" s="23"/>
      <c r="T24" s="23"/>
      <c r="U24" s="23"/>
    </row>
    <row r="25" spans="1:21" ht="16" x14ac:dyDescent="0.2">
      <c r="A25" s="10" t="s">
        <v>166</v>
      </c>
      <c r="B25" s="11">
        <v>1.7569816904013318E-2</v>
      </c>
      <c r="C25" s="12">
        <v>5519952</v>
      </c>
      <c r="D25" s="13">
        <f t="shared" si="4"/>
        <v>1.6904428086069522E-2</v>
      </c>
      <c r="E25" s="27">
        <v>1</v>
      </c>
      <c r="F25" s="28"/>
      <c r="G25" s="13">
        <f t="shared" si="0"/>
        <v>1.7569816904013318E-2</v>
      </c>
      <c r="H25" s="13">
        <f t="shared" si="1"/>
        <v>0</v>
      </c>
      <c r="I25" s="14">
        <f t="shared" si="2"/>
        <v>1.6904428086069522E-2</v>
      </c>
      <c r="J25" s="14">
        <f t="shared" si="3"/>
        <v>0</v>
      </c>
      <c r="K25" s="23"/>
      <c r="L25" s="23"/>
      <c r="M25" s="23"/>
      <c r="N25" s="23"/>
      <c r="O25" s="23"/>
      <c r="P25" s="23"/>
      <c r="Q25" s="23"/>
      <c r="R25" s="23"/>
      <c r="S25" s="23"/>
      <c r="T25" s="23"/>
      <c r="U25" s="23"/>
    </row>
    <row r="26" spans="1:21" ht="16" x14ac:dyDescent="0.2">
      <c r="A26" s="5" t="s">
        <v>167</v>
      </c>
      <c r="B26" s="6">
        <v>1.1836508230072129E-2</v>
      </c>
      <c r="C26" s="7">
        <v>2988726</v>
      </c>
      <c r="D26" s="8">
        <f t="shared" si="4"/>
        <v>9.1527433093559901E-3</v>
      </c>
      <c r="E26" s="25"/>
      <c r="F26" s="25"/>
      <c r="G26" s="33">
        <f t="shared" si="0"/>
        <v>0</v>
      </c>
      <c r="H26" s="33">
        <f t="shared" si="1"/>
        <v>0</v>
      </c>
      <c r="I26" s="9">
        <f t="shared" si="2"/>
        <v>0</v>
      </c>
      <c r="J26" s="9">
        <f t="shared" si="3"/>
        <v>0</v>
      </c>
    </row>
    <row r="27" spans="1:21" ht="16" x14ac:dyDescent="0.2">
      <c r="A27" s="5" t="s">
        <v>168</v>
      </c>
      <c r="B27" s="6">
        <v>2.4412798224523767E-2</v>
      </c>
      <c r="C27" s="7">
        <v>6093000</v>
      </c>
      <c r="D27" s="8">
        <f t="shared" si="4"/>
        <v>1.8659343474077598E-2</v>
      </c>
      <c r="E27" s="25"/>
      <c r="F27" s="25"/>
      <c r="G27" s="33">
        <f t="shared" si="0"/>
        <v>0</v>
      </c>
      <c r="H27" s="33">
        <f t="shared" si="1"/>
        <v>0</v>
      </c>
      <c r="I27" s="9">
        <f t="shared" si="2"/>
        <v>0</v>
      </c>
      <c r="J27" s="9">
        <f t="shared" si="3"/>
        <v>0</v>
      </c>
    </row>
    <row r="28" spans="1:21" ht="16" x14ac:dyDescent="0.2">
      <c r="A28" s="5" t="s">
        <v>169</v>
      </c>
      <c r="B28" s="6">
        <v>5.9182541150360644E-3</v>
      </c>
      <c r="C28" s="7">
        <v>1042520</v>
      </c>
      <c r="D28" s="8">
        <f t="shared" si="4"/>
        <v>3.1926372490719479E-3</v>
      </c>
      <c r="E28" s="25"/>
      <c r="F28" s="25"/>
      <c r="G28" s="33">
        <f t="shared" si="0"/>
        <v>0</v>
      </c>
      <c r="H28" s="33">
        <f t="shared" si="1"/>
        <v>0</v>
      </c>
      <c r="I28" s="9">
        <f t="shared" si="2"/>
        <v>0</v>
      </c>
      <c r="J28" s="9">
        <f t="shared" si="3"/>
        <v>0</v>
      </c>
    </row>
    <row r="29" spans="1:21" ht="16" x14ac:dyDescent="0.2">
      <c r="A29" s="5" t="s">
        <v>170</v>
      </c>
      <c r="B29" s="6">
        <v>9.6171629369336039E-3</v>
      </c>
      <c r="C29" s="7">
        <v>1907116</v>
      </c>
      <c r="D29" s="8">
        <f t="shared" si="4"/>
        <v>5.840395944347444E-3</v>
      </c>
      <c r="E29" s="25"/>
      <c r="F29" s="25"/>
      <c r="G29" s="33">
        <f t="shared" si="0"/>
        <v>0</v>
      </c>
      <c r="H29" s="33">
        <f t="shared" si="1"/>
        <v>0</v>
      </c>
      <c r="I29" s="9">
        <f t="shared" si="2"/>
        <v>0</v>
      </c>
      <c r="J29" s="9">
        <f t="shared" si="3"/>
        <v>0</v>
      </c>
    </row>
    <row r="30" spans="1:21" ht="16" x14ac:dyDescent="0.2">
      <c r="A30" s="5" t="s">
        <v>171</v>
      </c>
      <c r="B30" s="6">
        <v>6.8429813205104495E-3</v>
      </c>
      <c r="C30" s="7">
        <v>2940058</v>
      </c>
      <c r="D30" s="8">
        <f t="shared" si="4"/>
        <v>9.0037013057130549E-3</v>
      </c>
      <c r="E30" s="25"/>
      <c r="F30" s="25"/>
      <c r="G30" s="33">
        <f t="shared" si="0"/>
        <v>0</v>
      </c>
      <c r="H30" s="33">
        <f t="shared" si="1"/>
        <v>0</v>
      </c>
      <c r="I30" s="9">
        <f t="shared" si="2"/>
        <v>0</v>
      </c>
      <c r="J30" s="9">
        <f t="shared" si="3"/>
        <v>0</v>
      </c>
    </row>
    <row r="31" spans="1:21" ht="16" x14ac:dyDescent="0.2">
      <c r="A31" s="10" t="s">
        <v>172</v>
      </c>
      <c r="B31" s="11">
        <v>2.7741816164231553E-3</v>
      </c>
      <c r="C31" s="12">
        <v>1334795</v>
      </c>
      <c r="D31" s="13">
        <f t="shared" si="4"/>
        <v>4.0877069378764831E-3</v>
      </c>
      <c r="E31" s="27">
        <v>1</v>
      </c>
      <c r="F31" s="28"/>
      <c r="G31" s="13">
        <f t="shared" si="0"/>
        <v>2.7741816164231553E-3</v>
      </c>
      <c r="H31" s="13">
        <f t="shared" si="1"/>
        <v>0</v>
      </c>
      <c r="I31" s="14">
        <f t="shared" si="2"/>
        <v>4.0877069378764831E-3</v>
      </c>
      <c r="J31" s="14">
        <f t="shared" si="3"/>
        <v>0</v>
      </c>
      <c r="K31" s="23"/>
      <c r="L31" s="23"/>
      <c r="M31" s="23"/>
      <c r="N31" s="23"/>
      <c r="O31" s="23"/>
      <c r="P31" s="23"/>
      <c r="Q31" s="23"/>
      <c r="R31" s="23"/>
      <c r="S31" s="23"/>
      <c r="T31" s="23"/>
      <c r="U31" s="23"/>
    </row>
    <row r="32" spans="1:21" ht="16" x14ac:dyDescent="0.2">
      <c r="A32" s="10" t="s">
        <v>174</v>
      </c>
      <c r="B32" s="11">
        <v>2.108378028481598E-2</v>
      </c>
      <c r="C32" s="12">
        <v>8944469</v>
      </c>
      <c r="D32" s="13">
        <f t="shared" si="4"/>
        <v>2.7391747786679698E-2</v>
      </c>
      <c r="E32" s="28"/>
      <c r="F32" s="27">
        <v>1</v>
      </c>
      <c r="G32" s="13">
        <f t="shared" si="0"/>
        <v>0</v>
      </c>
      <c r="H32" s="13">
        <f t="shared" si="1"/>
        <v>2.108378028481598E-2</v>
      </c>
      <c r="I32" s="14">
        <f t="shared" si="2"/>
        <v>0</v>
      </c>
      <c r="J32" s="14">
        <f t="shared" si="3"/>
        <v>2.7391747786679698E-2</v>
      </c>
      <c r="K32" s="23"/>
      <c r="L32" s="23"/>
      <c r="M32" s="23"/>
      <c r="N32" s="23"/>
      <c r="O32" s="23"/>
      <c r="P32" s="23"/>
      <c r="Q32" s="23"/>
      <c r="R32" s="23"/>
      <c r="S32" s="23"/>
      <c r="T32" s="23"/>
      <c r="U32" s="23"/>
    </row>
    <row r="33" spans="1:21" ht="16" x14ac:dyDescent="0.2">
      <c r="A33" s="10" t="s">
        <v>175</v>
      </c>
      <c r="B33" s="11">
        <v>9.2472720547438509E-3</v>
      </c>
      <c r="C33" s="12">
        <v>2081015</v>
      </c>
      <c r="D33" s="13">
        <f t="shared" si="4"/>
        <v>6.3729482454796642E-3</v>
      </c>
      <c r="E33" s="28"/>
      <c r="F33" s="27">
        <v>1</v>
      </c>
      <c r="G33" s="13">
        <f t="shared" si="0"/>
        <v>0</v>
      </c>
      <c r="H33" s="13">
        <f t="shared" si="1"/>
        <v>9.2472720547438509E-3</v>
      </c>
      <c r="I33" s="14">
        <f t="shared" si="2"/>
        <v>0</v>
      </c>
      <c r="J33" s="14">
        <f t="shared" si="3"/>
        <v>6.3729482454796642E-3</v>
      </c>
      <c r="K33" s="23"/>
      <c r="L33" s="23"/>
      <c r="M33" s="23"/>
      <c r="N33" s="23"/>
      <c r="O33" s="23"/>
      <c r="P33" s="23"/>
      <c r="Q33" s="23"/>
      <c r="R33" s="23"/>
      <c r="S33" s="23"/>
      <c r="T33" s="23"/>
      <c r="U33" s="23"/>
    </row>
    <row r="34" spans="1:21" ht="16" x14ac:dyDescent="0.2">
      <c r="A34" s="10" t="s">
        <v>100</v>
      </c>
      <c r="B34" s="11">
        <v>3.1440724986129091E-2</v>
      </c>
      <c r="C34" s="12">
        <v>19745289</v>
      </c>
      <c r="D34" s="13">
        <f t="shared" si="4"/>
        <v>6.046842761298641E-2</v>
      </c>
      <c r="E34" s="27">
        <v>1</v>
      </c>
      <c r="F34" s="28"/>
      <c r="G34" s="13">
        <f t="shared" ref="G34:G52" si="5">E34*B34</f>
        <v>3.1440724986129091E-2</v>
      </c>
      <c r="H34" s="13">
        <f t="shared" ref="H34:H52" si="6">F34*B34</f>
        <v>0</v>
      </c>
      <c r="I34" s="14">
        <f t="shared" ref="I34:I53" si="7">E34*D34</f>
        <v>6.046842761298641E-2</v>
      </c>
      <c r="J34" s="14">
        <f t="shared" ref="J34:J53" si="8">F34*D34</f>
        <v>0</v>
      </c>
      <c r="K34" s="23"/>
      <c r="L34" s="23"/>
      <c r="M34" s="23"/>
      <c r="N34" s="23"/>
      <c r="O34" s="23"/>
      <c r="P34" s="23"/>
      <c r="Q34" s="23"/>
      <c r="R34" s="23"/>
      <c r="S34" s="23"/>
      <c r="T34" s="23"/>
      <c r="U34" s="23"/>
    </row>
    <row r="35" spans="1:21" ht="16" x14ac:dyDescent="0.2">
      <c r="A35" s="5" t="s">
        <v>176</v>
      </c>
      <c r="B35" s="6">
        <v>2.3488071019049379E-2</v>
      </c>
      <c r="C35" s="7">
        <v>10146788</v>
      </c>
      <c r="D35" s="8">
        <f t="shared" si="4"/>
        <v>3.1073757172271278E-2</v>
      </c>
      <c r="E35" s="25"/>
      <c r="F35" s="25"/>
      <c r="G35" s="33">
        <f t="shared" si="5"/>
        <v>0</v>
      </c>
      <c r="H35" s="33">
        <f t="shared" si="6"/>
        <v>0</v>
      </c>
      <c r="I35" s="9">
        <f t="shared" si="7"/>
        <v>0</v>
      </c>
      <c r="J35" s="9">
        <f t="shared" si="8"/>
        <v>0</v>
      </c>
      <c r="P35" s="22"/>
      <c r="Q35" s="22"/>
      <c r="R35" s="22"/>
      <c r="S35" s="22"/>
      <c r="T35" s="22"/>
      <c r="U35" s="22"/>
    </row>
    <row r="36" spans="1:21" ht="16" x14ac:dyDescent="0.2">
      <c r="A36" s="5" t="s">
        <v>177</v>
      </c>
      <c r="B36" s="6">
        <v>1.0911781024597743E-2</v>
      </c>
      <c r="C36" s="7">
        <v>757952</v>
      </c>
      <c r="D36" s="8">
        <f t="shared" si="4"/>
        <v>2.3211696544992722E-3</v>
      </c>
      <c r="E36" s="25"/>
      <c r="F36" s="25"/>
      <c r="G36" s="33">
        <f t="shared" si="5"/>
        <v>0</v>
      </c>
      <c r="H36" s="33">
        <f t="shared" si="6"/>
        <v>0</v>
      </c>
      <c r="I36" s="9">
        <f t="shared" si="7"/>
        <v>0</v>
      </c>
      <c r="J36" s="9">
        <f t="shared" si="8"/>
        <v>0</v>
      </c>
      <c r="P36" s="22"/>
      <c r="Q36" s="22"/>
      <c r="R36" s="22"/>
      <c r="S36" s="22"/>
      <c r="T36" s="22"/>
      <c r="U36" s="22"/>
    </row>
    <row r="37" spans="1:21" ht="16" x14ac:dyDescent="0.2">
      <c r="A37" s="5" t="s">
        <v>178</v>
      </c>
      <c r="B37" s="6">
        <v>4.2907342334011465E-2</v>
      </c>
      <c r="C37" s="7">
        <v>11614373</v>
      </c>
      <c r="D37" s="8">
        <f t="shared" si="4"/>
        <v>3.5568123263261621E-2</v>
      </c>
      <c r="E37" s="25"/>
      <c r="F37" s="25"/>
      <c r="G37" s="33">
        <f t="shared" si="5"/>
        <v>0</v>
      </c>
      <c r="H37" s="33">
        <f t="shared" si="6"/>
        <v>0</v>
      </c>
      <c r="I37" s="9">
        <f t="shared" si="7"/>
        <v>0</v>
      </c>
      <c r="J37" s="9">
        <f t="shared" si="8"/>
        <v>0</v>
      </c>
      <c r="P37" s="22"/>
      <c r="Q37" s="22"/>
      <c r="R37" s="22"/>
      <c r="S37" s="22"/>
      <c r="T37" s="22"/>
      <c r="U37" s="22"/>
    </row>
    <row r="38" spans="1:21" ht="16" x14ac:dyDescent="0.2">
      <c r="A38" s="5" t="s">
        <v>179</v>
      </c>
      <c r="B38" s="6">
        <v>1.9419271314962086E-2</v>
      </c>
      <c r="C38" s="7">
        <v>3923561</v>
      </c>
      <c r="D38" s="8">
        <f t="shared" si="4"/>
        <v>1.2015603535285637E-2</v>
      </c>
      <c r="E38" s="25"/>
      <c r="F38" s="25"/>
      <c r="G38" s="33">
        <f t="shared" si="5"/>
        <v>0</v>
      </c>
      <c r="H38" s="33">
        <f t="shared" si="6"/>
        <v>0</v>
      </c>
      <c r="I38" s="9">
        <f t="shared" si="7"/>
        <v>0</v>
      </c>
      <c r="J38" s="9">
        <f t="shared" si="8"/>
        <v>0</v>
      </c>
      <c r="P38" s="22"/>
      <c r="Q38" s="22"/>
      <c r="R38" s="22"/>
      <c r="S38" s="22"/>
      <c r="T38" s="22"/>
      <c r="U38" s="22"/>
    </row>
    <row r="39" spans="1:21" ht="16" x14ac:dyDescent="0.2">
      <c r="A39" s="10" t="s">
        <v>180</v>
      </c>
      <c r="B39" s="11">
        <v>7.0279267616053269E-3</v>
      </c>
      <c r="C39" s="12">
        <v>4093465</v>
      </c>
      <c r="D39" s="13">
        <f t="shared" si="4"/>
        <v>1.2535921456444291E-2</v>
      </c>
      <c r="E39" s="30">
        <v>1</v>
      </c>
      <c r="F39" s="28"/>
      <c r="G39" s="13">
        <f t="shared" si="5"/>
        <v>7.0279267616053269E-3</v>
      </c>
      <c r="H39" s="13">
        <f t="shared" si="6"/>
        <v>0</v>
      </c>
      <c r="I39" s="14">
        <f t="shared" si="7"/>
        <v>1.2535921456444291E-2</v>
      </c>
      <c r="J39" s="14">
        <f t="shared" si="8"/>
        <v>0</v>
      </c>
      <c r="K39" s="23"/>
      <c r="L39" s="23"/>
      <c r="M39" s="23"/>
      <c r="N39" s="23"/>
      <c r="O39" s="23"/>
      <c r="P39" s="23"/>
      <c r="Q39" s="23"/>
      <c r="R39" s="23"/>
      <c r="S39" s="23"/>
      <c r="T39" s="23"/>
      <c r="U39" s="23"/>
    </row>
    <row r="40" spans="1:21" ht="16" x14ac:dyDescent="0.2">
      <c r="A40" s="5" t="s">
        <v>181</v>
      </c>
      <c r="B40" s="6">
        <v>4.5311633068244865E-2</v>
      </c>
      <c r="C40" s="7">
        <v>12784227</v>
      </c>
      <c r="D40" s="8">
        <f t="shared" si="4"/>
        <v>3.915071108543848E-2</v>
      </c>
      <c r="E40" s="25"/>
      <c r="F40" s="25"/>
      <c r="G40" s="33">
        <f t="shared" si="5"/>
        <v>0</v>
      </c>
      <c r="H40" s="33">
        <f t="shared" si="6"/>
        <v>0</v>
      </c>
      <c r="I40" s="9">
        <f t="shared" si="7"/>
        <v>0</v>
      </c>
      <c r="J40" s="9">
        <f t="shared" si="8"/>
        <v>0</v>
      </c>
      <c r="P40" s="22"/>
      <c r="Q40" s="22"/>
      <c r="R40" s="22"/>
      <c r="S40" s="22"/>
      <c r="T40" s="22"/>
      <c r="U40" s="22"/>
    </row>
    <row r="41" spans="1:21" ht="16" x14ac:dyDescent="0.2">
      <c r="A41" s="10" t="s">
        <v>182</v>
      </c>
      <c r="B41" s="11">
        <v>2.0343998520436471E-3</v>
      </c>
      <c r="C41" s="12">
        <v>1056426</v>
      </c>
      <c r="D41" s="13">
        <f t="shared" si="4"/>
        <v>3.2352233036182345E-3</v>
      </c>
      <c r="E41" s="27">
        <v>1</v>
      </c>
      <c r="F41" s="28"/>
      <c r="G41" s="13">
        <f t="shared" si="5"/>
        <v>2.0343998520436471E-3</v>
      </c>
      <c r="H41" s="13">
        <f t="shared" si="6"/>
        <v>0</v>
      </c>
      <c r="I41" s="14">
        <f t="shared" si="7"/>
        <v>3.2352233036182345E-3</v>
      </c>
      <c r="J41" s="14">
        <f t="shared" si="8"/>
        <v>0</v>
      </c>
      <c r="K41" s="23"/>
      <c r="L41" s="23"/>
      <c r="M41" s="23"/>
      <c r="N41" s="23"/>
      <c r="O41" s="23"/>
      <c r="P41" s="23"/>
      <c r="Q41" s="23"/>
      <c r="R41" s="23"/>
      <c r="S41" s="23"/>
      <c r="T41" s="23"/>
      <c r="U41" s="23"/>
    </row>
    <row r="42" spans="1:21" ht="16" x14ac:dyDescent="0.2">
      <c r="A42" s="5" t="s">
        <v>183</v>
      </c>
      <c r="B42" s="6">
        <v>1.3870908082115775E-2</v>
      </c>
      <c r="C42" s="7">
        <v>4961119</v>
      </c>
      <c r="D42" s="8">
        <f t="shared" si="4"/>
        <v>1.519304504132158E-2</v>
      </c>
      <c r="E42" s="25"/>
      <c r="F42" s="25"/>
      <c r="G42" s="33">
        <f t="shared" si="5"/>
        <v>0</v>
      </c>
      <c r="H42" s="33">
        <f t="shared" si="6"/>
        <v>0</v>
      </c>
      <c r="I42" s="9">
        <f t="shared" si="7"/>
        <v>0</v>
      </c>
      <c r="J42" s="9">
        <f t="shared" si="8"/>
        <v>0</v>
      </c>
      <c r="P42" s="22"/>
      <c r="Q42" s="22"/>
      <c r="R42" s="22"/>
      <c r="S42" s="22"/>
      <c r="T42" s="22"/>
      <c r="U42" s="22"/>
    </row>
    <row r="43" spans="1:21" ht="16" x14ac:dyDescent="0.2">
      <c r="A43" s="5" t="s">
        <v>184</v>
      </c>
      <c r="B43" s="6">
        <v>2.7741816164231553E-3</v>
      </c>
      <c r="C43" s="7">
        <v>865454</v>
      </c>
      <c r="D43" s="8">
        <f t="shared" si="4"/>
        <v>2.6503862542285169E-3</v>
      </c>
      <c r="E43" s="25"/>
      <c r="F43" s="25"/>
      <c r="G43" s="33">
        <f t="shared" si="5"/>
        <v>0</v>
      </c>
      <c r="H43" s="33">
        <f t="shared" si="6"/>
        <v>0</v>
      </c>
      <c r="I43" s="9">
        <f t="shared" si="7"/>
        <v>0</v>
      </c>
      <c r="J43" s="9">
        <f t="shared" si="8"/>
        <v>0</v>
      </c>
      <c r="P43" s="22"/>
      <c r="Q43" s="22"/>
      <c r="R43" s="22"/>
      <c r="S43" s="22"/>
      <c r="T43" s="22"/>
      <c r="U43" s="22"/>
    </row>
    <row r="44" spans="1:21" ht="16" x14ac:dyDescent="0.2">
      <c r="A44" s="5" t="s">
        <v>185</v>
      </c>
      <c r="B44" s="6">
        <v>1.9234325873867208E-2</v>
      </c>
      <c r="C44" s="7">
        <v>6651194</v>
      </c>
      <c r="D44" s="8">
        <f t="shared" si="4"/>
        <v>2.0368769630514375E-2</v>
      </c>
      <c r="E44" s="25"/>
      <c r="F44" s="25"/>
      <c r="G44" s="33">
        <f t="shared" si="5"/>
        <v>0</v>
      </c>
      <c r="H44" s="33">
        <f t="shared" si="6"/>
        <v>0</v>
      </c>
      <c r="I44" s="9">
        <f t="shared" si="7"/>
        <v>0</v>
      </c>
      <c r="J44" s="9">
        <f t="shared" si="8"/>
        <v>0</v>
      </c>
      <c r="P44" s="22"/>
      <c r="Q44" s="22"/>
      <c r="R44" s="22"/>
      <c r="S44" s="22"/>
      <c r="T44" s="22"/>
      <c r="U44" s="22"/>
    </row>
    <row r="45" spans="1:21" ht="16" x14ac:dyDescent="0.2">
      <c r="A45" s="5" t="s">
        <v>186</v>
      </c>
      <c r="B45" s="6">
        <v>0.11873497318291104</v>
      </c>
      <c r="C45" s="7">
        <v>27862596</v>
      </c>
      <c r="D45" s="8">
        <f t="shared" si="4"/>
        <v>8.5327055447802502E-2</v>
      </c>
      <c r="E45" s="25"/>
      <c r="F45" s="25"/>
      <c r="G45" s="33">
        <f t="shared" si="5"/>
        <v>0</v>
      </c>
      <c r="H45" s="33">
        <f t="shared" si="6"/>
        <v>0</v>
      </c>
      <c r="I45" s="9">
        <f t="shared" si="7"/>
        <v>0</v>
      </c>
      <c r="J45" s="9">
        <f t="shared" si="8"/>
        <v>0</v>
      </c>
      <c r="P45" s="22"/>
      <c r="Q45" s="22"/>
      <c r="R45" s="22"/>
      <c r="S45" s="22"/>
      <c r="T45" s="22"/>
      <c r="U45" s="22"/>
    </row>
    <row r="46" spans="1:21" ht="16" x14ac:dyDescent="0.2">
      <c r="A46" s="5" t="s">
        <v>187</v>
      </c>
      <c r="B46" s="6">
        <v>1.2021453671167005E-2</v>
      </c>
      <c r="C46" s="7">
        <v>3051217</v>
      </c>
      <c r="D46" s="8">
        <f t="shared" si="4"/>
        <v>9.3441171864343722E-3</v>
      </c>
      <c r="E46" s="25"/>
      <c r="F46" s="25"/>
      <c r="G46" s="33">
        <f t="shared" si="5"/>
        <v>0</v>
      </c>
      <c r="H46" s="33">
        <f t="shared" si="6"/>
        <v>0</v>
      </c>
      <c r="I46" s="9">
        <f t="shared" si="7"/>
        <v>0</v>
      </c>
      <c r="J46" s="9">
        <f t="shared" si="8"/>
        <v>0</v>
      </c>
      <c r="P46" s="22"/>
      <c r="Q46" s="22"/>
      <c r="R46" s="22"/>
      <c r="S46" s="22"/>
      <c r="T46" s="22"/>
      <c r="U46" s="22"/>
    </row>
    <row r="47" spans="1:21" ht="16" x14ac:dyDescent="0.2">
      <c r="A47" s="10" t="s">
        <v>188</v>
      </c>
      <c r="B47" s="11">
        <v>1.109672646569262E-3</v>
      </c>
      <c r="C47" s="12">
        <v>624594</v>
      </c>
      <c r="D47" s="13">
        <f t="shared" si="4"/>
        <v>1.9127710451088175E-3</v>
      </c>
      <c r="E47" s="27">
        <v>1</v>
      </c>
      <c r="F47" s="28"/>
      <c r="G47" s="13">
        <f t="shared" si="5"/>
        <v>1.109672646569262E-3</v>
      </c>
      <c r="H47" s="13">
        <f t="shared" si="6"/>
        <v>0</v>
      </c>
      <c r="I47" s="14">
        <f t="shared" si="7"/>
        <v>1.9127710451088175E-3</v>
      </c>
      <c r="J47" s="14">
        <f t="shared" si="8"/>
        <v>0</v>
      </c>
      <c r="K47" s="23"/>
      <c r="L47" s="23"/>
      <c r="M47" s="23"/>
      <c r="N47" s="23"/>
      <c r="O47" s="23"/>
      <c r="P47" s="23"/>
      <c r="Q47" s="23"/>
      <c r="R47" s="23"/>
      <c r="S47" s="23"/>
      <c r="T47" s="23"/>
      <c r="U47" s="23"/>
    </row>
    <row r="48" spans="1:21" ht="16" x14ac:dyDescent="0.2">
      <c r="A48" s="10" t="s">
        <v>189</v>
      </c>
      <c r="B48" s="11">
        <v>1.9234325873867208E-2</v>
      </c>
      <c r="C48" s="12">
        <v>8411808</v>
      </c>
      <c r="D48" s="13">
        <f t="shared" si="4"/>
        <v>2.576051447726797E-2</v>
      </c>
      <c r="E48" s="27">
        <v>1</v>
      </c>
      <c r="F48" s="28"/>
      <c r="G48" s="13">
        <f t="shared" si="5"/>
        <v>1.9234325873867208E-2</v>
      </c>
      <c r="H48" s="13">
        <f t="shared" si="6"/>
        <v>0</v>
      </c>
      <c r="I48" s="14">
        <f t="shared" si="7"/>
        <v>2.576051447726797E-2</v>
      </c>
      <c r="J48" s="14">
        <f t="shared" si="8"/>
        <v>0</v>
      </c>
      <c r="K48" s="23"/>
      <c r="L48" s="23"/>
      <c r="M48" s="23"/>
      <c r="N48" s="23"/>
      <c r="O48" s="23"/>
      <c r="P48" s="23"/>
      <c r="Q48" s="23"/>
      <c r="R48" s="23"/>
      <c r="S48" s="23"/>
      <c r="T48" s="23"/>
      <c r="U48" s="23"/>
    </row>
    <row r="49" spans="1:21" ht="16" x14ac:dyDescent="0.2">
      <c r="A49" s="10" t="s">
        <v>56</v>
      </c>
      <c r="B49" s="11">
        <v>1.3501017199926022E-2</v>
      </c>
      <c r="C49" s="12">
        <v>7288000</v>
      </c>
      <c r="D49" s="13">
        <f t="shared" si="4"/>
        <v>2.2318938985569924E-2</v>
      </c>
      <c r="E49" s="27">
        <v>1</v>
      </c>
      <c r="F49" s="28"/>
      <c r="G49" s="13">
        <f t="shared" si="5"/>
        <v>1.3501017199926022E-2</v>
      </c>
      <c r="H49" s="13">
        <f t="shared" si="6"/>
        <v>0</v>
      </c>
      <c r="I49" s="14">
        <f t="shared" si="7"/>
        <v>2.2318938985569924E-2</v>
      </c>
      <c r="J49" s="14">
        <f t="shared" si="8"/>
        <v>0</v>
      </c>
      <c r="K49" s="23"/>
      <c r="L49" s="23"/>
      <c r="M49" s="23"/>
      <c r="N49" s="23"/>
      <c r="O49" s="23"/>
      <c r="P49" s="23"/>
      <c r="Q49" s="23"/>
      <c r="R49" s="23"/>
      <c r="S49" s="23"/>
      <c r="T49" s="23"/>
      <c r="U49" s="23"/>
    </row>
    <row r="50" spans="1:21" ht="16" x14ac:dyDescent="0.2">
      <c r="A50" s="5" t="s">
        <v>190</v>
      </c>
      <c r="B50" s="6">
        <v>1.8124653227297949E-2</v>
      </c>
      <c r="C50" s="7">
        <v>1831102</v>
      </c>
      <c r="D50" s="8">
        <f t="shared" si="4"/>
        <v>5.6076089207402662E-3</v>
      </c>
      <c r="E50" s="25"/>
      <c r="F50" s="25"/>
      <c r="G50" s="33">
        <f t="shared" si="5"/>
        <v>0</v>
      </c>
      <c r="H50" s="33">
        <f t="shared" si="6"/>
        <v>0</v>
      </c>
      <c r="I50" s="9">
        <f t="shared" si="7"/>
        <v>0</v>
      </c>
      <c r="J50" s="9">
        <f t="shared" si="8"/>
        <v>0</v>
      </c>
      <c r="P50" s="22"/>
      <c r="Q50" s="22"/>
      <c r="R50" s="22"/>
      <c r="S50" s="22"/>
      <c r="T50" s="22"/>
      <c r="U50" s="22"/>
    </row>
    <row r="51" spans="1:21" ht="16" x14ac:dyDescent="0.2">
      <c r="A51" s="5" t="s">
        <v>192</v>
      </c>
      <c r="B51" s="6">
        <v>1.8679489550582577E-2</v>
      </c>
      <c r="C51" s="7">
        <v>5778708</v>
      </c>
      <c r="D51" s="8">
        <f t="shared" si="4"/>
        <v>1.7696848417593964E-2</v>
      </c>
      <c r="E51" s="25"/>
      <c r="F51" s="25"/>
      <c r="G51" s="33">
        <f t="shared" si="5"/>
        <v>0</v>
      </c>
      <c r="H51" s="33">
        <f t="shared" si="6"/>
        <v>0</v>
      </c>
      <c r="I51" s="9">
        <f t="shared" si="7"/>
        <v>0</v>
      </c>
      <c r="J51" s="9">
        <f t="shared" si="8"/>
        <v>0</v>
      </c>
      <c r="P51" s="22"/>
      <c r="Q51" s="22"/>
      <c r="R51" s="22"/>
      <c r="S51" s="22"/>
      <c r="T51" s="22"/>
      <c r="U51" s="22"/>
    </row>
    <row r="52" spans="1:21" ht="16" x14ac:dyDescent="0.2">
      <c r="A52" s="5" t="s">
        <v>193</v>
      </c>
      <c r="B52" s="6">
        <v>1.2206399112261884E-2</v>
      </c>
      <c r="C52" s="7">
        <v>585501</v>
      </c>
      <c r="D52" s="8">
        <f t="shared" si="4"/>
        <v>1.7930517419031526E-3</v>
      </c>
      <c r="E52" s="25"/>
      <c r="F52" s="25"/>
      <c r="G52" s="33">
        <f t="shared" si="5"/>
        <v>0</v>
      </c>
      <c r="H52" s="33">
        <f t="shared" si="6"/>
        <v>0</v>
      </c>
      <c r="I52" s="9">
        <f t="shared" si="7"/>
        <v>0</v>
      </c>
      <c r="J52" s="9">
        <f t="shared" si="8"/>
        <v>0</v>
      </c>
      <c r="P52" s="22"/>
      <c r="Q52" s="22"/>
      <c r="R52" s="22"/>
      <c r="S52" s="22"/>
      <c r="T52" s="22"/>
      <c r="U52" s="22"/>
    </row>
    <row r="53" spans="1:21" ht="15" x14ac:dyDescent="0.2">
      <c r="A53" s="3" t="s">
        <v>194</v>
      </c>
      <c r="B53" s="15"/>
      <c r="C53" s="12">
        <v>3411307</v>
      </c>
      <c r="D53" s="13">
        <f t="shared" si="4"/>
        <v>1.044686509248732E-2</v>
      </c>
      <c r="E53" s="31">
        <v>1</v>
      </c>
      <c r="F53" s="32"/>
      <c r="G53" s="34"/>
      <c r="H53" s="34"/>
      <c r="I53" s="14">
        <f t="shared" si="7"/>
        <v>1.044686509248732E-2</v>
      </c>
      <c r="J53" s="14">
        <f t="shared" si="8"/>
        <v>0</v>
      </c>
      <c r="K53" s="23"/>
      <c r="L53" s="23"/>
      <c r="M53" s="23"/>
      <c r="N53" s="23"/>
      <c r="O53" s="23"/>
      <c r="P53" s="23"/>
      <c r="Q53" s="23"/>
      <c r="R53" s="23"/>
      <c r="S53" s="23"/>
      <c r="T53" s="23"/>
      <c r="U53" s="23"/>
    </row>
    <row r="54" spans="1:21" s="22" customFormat="1" ht="13" x14ac:dyDescent="0.15">
      <c r="A54" s="35" t="s">
        <v>195</v>
      </c>
      <c r="C54" s="36">
        <f t="shared" ref="C54:D54" si="9">SUM(C2:C53)</f>
        <v>326538820</v>
      </c>
      <c r="D54" s="37">
        <f t="shared" si="9"/>
        <v>1</v>
      </c>
      <c r="E54" s="38">
        <f t="shared" ref="E54:J54" si="10">SUM(E2:E53)</f>
        <v>13</v>
      </c>
      <c r="F54" s="38">
        <f t="shared" si="10"/>
        <v>7</v>
      </c>
      <c r="G54" s="39">
        <f t="shared" si="10"/>
        <v>0.18254115036064358</v>
      </c>
      <c r="H54" s="39">
        <f t="shared" si="10"/>
        <v>0.13538006288144996</v>
      </c>
      <c r="I54" s="40">
        <f t="shared" si="10"/>
        <v>0.31405895629805974</v>
      </c>
      <c r="J54" s="40">
        <f t="shared" si="10"/>
        <v>0.14284302858692266</v>
      </c>
    </row>
    <row r="55" spans="1:21" ht="13" x14ac:dyDescent="0.15">
      <c r="H55" s="43">
        <f>G54+H54</f>
        <v>0.31792121324209355</v>
      </c>
      <c r="J55" s="44">
        <f>SUM(I54:J54)</f>
        <v>0.4569019848849824</v>
      </c>
    </row>
    <row r="56" spans="1:21" ht="78" x14ac:dyDescent="0.15">
      <c r="A56" t="s">
        <v>198</v>
      </c>
      <c r="B56" s="20" t="s">
        <v>196</v>
      </c>
      <c r="C56" s="41" t="s">
        <v>197</v>
      </c>
      <c r="E56" s="42" t="s">
        <v>138</v>
      </c>
      <c r="F56" s="18" t="s">
        <v>145</v>
      </c>
      <c r="J56" s="1"/>
    </row>
    <row r="57" spans="1:21" ht="115" customHeight="1" x14ac:dyDescent="0.15">
      <c r="E57" s="20" t="s">
        <v>191</v>
      </c>
      <c r="F57" s="20" t="s">
        <v>199</v>
      </c>
    </row>
    <row r="58" spans="1:21" ht="147" customHeight="1" x14ac:dyDescent="0.15">
      <c r="F58" s="16" t="s">
        <v>200</v>
      </c>
    </row>
    <row r="62" spans="1:21" ht="13" x14ac:dyDescent="0.15">
      <c r="A62" s="2"/>
    </row>
  </sheetData>
  <hyperlinks>
    <hyperlink ref="C56" r:id="rId1"/>
    <hyperlink ref="F56" r:id="rId2"/>
    <hyperlink ref="E56"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About this file</vt:lpstr>
      <vt:lpstr>Summary</vt:lpstr>
      <vt:lpstr>City Calculations</vt:lpstr>
      <vt:lpstr>State Calculations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2017-06-12T13:50:13Z</dcterms:created>
  <dcterms:modified xsi:type="dcterms:W3CDTF">2017-06-13T18:52:26Z</dcterms:modified>
</cp:coreProperties>
</file>